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ÚVOD" sheetId="1" r:id="rId1"/>
    <sheet name="1-Základní příspěvek na provoz" sheetId="2" r:id="rId2"/>
    <sheet name="2-Účelová dotace na energie" sheetId="3" r:id="rId3"/>
    <sheet name="3-plán oprav a investic" sheetId="4" r:id="rId4"/>
    <sheet name="4-Odpisový plán" sheetId="5" r:id="rId5"/>
  </sheets>
  <definedNames>
    <definedName name="_xlnm.Print_Area" localSheetId="2">'2-Účelová dotace na energie'!$A$1:$F$23</definedName>
    <definedName name="_xlnm.Print_Area" localSheetId="3">'3-plán oprav a investic'!$A$4:$F$44</definedName>
    <definedName name="_xlnm.Print_Area" localSheetId="4">'4-Odpisový plán'!$A$1:$J$40</definedName>
    <definedName name="_xlnm.Print_Area" localSheetId="0">'ÚVOD'!$A$1:$F$51</definedName>
  </definedNames>
  <calcPr fullCalcOnLoad="1"/>
</workbook>
</file>

<file path=xl/sharedStrings.xml><?xml version="1.0" encoding="utf-8"?>
<sst xmlns="http://schemas.openxmlformats.org/spreadsheetml/2006/main" count="152" uniqueCount="121">
  <si>
    <t>p.č.</t>
  </si>
  <si>
    <t>podpis:</t>
  </si>
  <si>
    <t xml:space="preserve">druh majetku / číslo odpisové skupiny </t>
  </si>
  <si>
    <t>pořizovací cena Kč</t>
  </si>
  <si>
    <t>oprávky k 1.1. sledovaného roku Kč</t>
  </si>
  <si>
    <t>stanovené zřizovatelem*</t>
  </si>
  <si>
    <t>zůstatková cena Kč</t>
  </si>
  <si>
    <t xml:space="preserve">doba odpisování </t>
  </si>
  <si>
    <t>roční odpisová sazba %</t>
  </si>
  <si>
    <t>účetní odpisy na sledovaný rok Kč</t>
  </si>
  <si>
    <t>movitý majetek celkem</t>
  </si>
  <si>
    <t>odpisová skupina 1</t>
  </si>
  <si>
    <t>odpisová skupina 2</t>
  </si>
  <si>
    <t>odpisová skupina 3</t>
  </si>
  <si>
    <t>nemovitý majetek celkem</t>
  </si>
  <si>
    <t>odpisová skupina 4</t>
  </si>
  <si>
    <t>odpisová skupina 5</t>
  </si>
  <si>
    <t>Výpočet účetních odpisů za vlastní majetek příspěvkové organizace</t>
  </si>
  <si>
    <t>stanovené organizací</t>
  </si>
  <si>
    <r>
      <t xml:space="preserve">celkem za majetek zřizovatele </t>
    </r>
    <r>
      <rPr>
        <sz val="8"/>
        <rFont val="Arial"/>
        <family val="2"/>
      </rPr>
      <t>(ř.1 + ř.5)</t>
    </r>
  </si>
  <si>
    <t>Příspěvková organizace Statutárního města Liberec</t>
  </si>
  <si>
    <t>XXX</t>
  </si>
  <si>
    <t>celkem</t>
  </si>
  <si>
    <t>odpisová skupina 6</t>
  </si>
  <si>
    <r>
      <t xml:space="preserve">celkem za majetek vlastní </t>
    </r>
    <r>
      <rPr>
        <sz val="8"/>
        <rFont val="Arial"/>
        <family val="2"/>
      </rPr>
      <t>(ř.11 + ř.15)</t>
    </r>
  </si>
  <si>
    <t>věcný obsah *)</t>
  </si>
  <si>
    <t>* podle povahy opravy vepsat částku do kolonky (čl.VI -vymezení maj.práv ve zřizovacích listinách přísp.organizace)</t>
  </si>
  <si>
    <t>doba odpisování</t>
  </si>
  <si>
    <t>roční odpisová sazba</t>
  </si>
  <si>
    <t>účetní odpisy na sledovaný rok</t>
  </si>
  <si>
    <t xml:space="preserve">                                  </t>
  </si>
  <si>
    <t>č.řádku</t>
  </si>
  <si>
    <t>Základní normativ - poskytovaný formou tzv.globální (nezúčtovatelné) dotace</t>
  </si>
  <si>
    <t>Kč</t>
  </si>
  <si>
    <t>počet žáků přihlášených ke školní docházce (ke dni návrhu rozpočtu)</t>
  </si>
  <si>
    <t>výše normativu (základnou jsou provozní náklady bez odpisů, nákladů na energie a bez nákladů na potraviny v ŠJ)</t>
  </si>
  <si>
    <t>výše základního příspěvku na provoz školských zařízení (ř.1 x ř.2)</t>
  </si>
  <si>
    <t>vyplňují pouze MŠ</t>
  </si>
  <si>
    <t xml:space="preserve">plánované školné celkem </t>
  </si>
  <si>
    <t>provozní dotace</t>
  </si>
  <si>
    <t>základní školy</t>
  </si>
  <si>
    <t>mateřské školky</t>
  </si>
  <si>
    <t>v Kč</t>
  </si>
  <si>
    <t>Energetický normativ</t>
  </si>
  <si>
    <t>Elektrická energie</t>
  </si>
  <si>
    <t xml:space="preserve">    vodné,stočné</t>
  </si>
  <si>
    <t xml:space="preserve">    srážková voda</t>
  </si>
  <si>
    <t>Vodné,stočné a srážková voda celkem</t>
  </si>
  <si>
    <t>Plyn</t>
  </si>
  <si>
    <t>Teplo,pára</t>
  </si>
  <si>
    <t>Celkem</t>
  </si>
  <si>
    <t>Topný olej</t>
  </si>
  <si>
    <t>Celkový součet</t>
  </si>
  <si>
    <t>Poznámka:</t>
  </si>
  <si>
    <t>Název řádku č.8 "ostatní druhy energií" se nahradí názvem jiného druhu energie nebo paliv(např.hnědé uhlí)</t>
  </si>
  <si>
    <r>
      <t>Ostatní druhy energií</t>
    </r>
    <r>
      <rPr>
        <vertAlign val="superscript"/>
        <sz val="10"/>
        <rFont val="Arial CE"/>
        <family val="2"/>
      </rPr>
      <t>1)</t>
    </r>
  </si>
  <si>
    <t>Opravy a údržba</t>
  </si>
  <si>
    <t>Opravy a údržba (v Kč)</t>
  </si>
  <si>
    <t>financovaná z rozpočtu Ni organizace</t>
  </si>
  <si>
    <t>financovaná z fondů organizace</t>
  </si>
  <si>
    <t>Financovaná z rozpočtu zřizovatele           **)</t>
  </si>
  <si>
    <t xml:space="preserve"> Celkem</t>
  </si>
  <si>
    <t>Investice</t>
  </si>
  <si>
    <t>věcný obsah</t>
  </si>
  <si>
    <t>financované z fondů organizace(Kč)</t>
  </si>
  <si>
    <t>Financované z rozpočtu zřizovatele (v Kč)</t>
  </si>
  <si>
    <t>** doplňkový zdroj financování oprav a údržby, požadavek na rozpočet zřizovatele - kapitola SK,</t>
  </si>
  <si>
    <t>(při počtu žáků školy 251-275 lze požádat  o tzv. "náhradní výpočet normativu)</t>
  </si>
  <si>
    <t>(při počtu žáků školy 351-390 lze požádat  o tzv. "náhradní výpočet normativu)</t>
  </si>
  <si>
    <t>(při počtu žáků školy 451-500 lze požádat  o tzv. "náhradní výpočet normativu)</t>
  </si>
  <si>
    <t>(při počtu žáků školy 551-600 lze požádat  o tzv. "náhradní výpočet normativu)</t>
  </si>
  <si>
    <t>(při počtu dětí 61-78 lze požádat  o tzv. "náhradní výpočet normativu)</t>
  </si>
  <si>
    <t>(při počtu dětí 96-106 lze požádat  o tzv. "náhradní výpočet normativu)</t>
  </si>
  <si>
    <t xml:space="preserve">výše školného na 1 žáka/rok   ( v  Kč ) </t>
  </si>
  <si>
    <t xml:space="preserve">počet žáků osvobozených od placení školného celkem </t>
  </si>
  <si>
    <t xml:space="preserve">                                               - z toho ze sociálních důvodů</t>
  </si>
  <si>
    <r>
      <t xml:space="preserve">školky do 60 dětí včetně  normativ                    </t>
    </r>
    <r>
      <rPr>
        <b/>
        <i/>
        <sz val="9"/>
        <rFont val="Arial CE"/>
        <family val="2"/>
      </rPr>
      <t>7.700 Kč/žák/rok</t>
    </r>
  </si>
  <si>
    <t>Výpočet účetních odpisů za majetek zřizovatele předaný k hospodaření příspěvkové organizaci</t>
  </si>
  <si>
    <t>název organizace:</t>
  </si>
  <si>
    <r>
      <t xml:space="preserve">školy do 250 žáků včetně  normativ              </t>
    </r>
    <r>
      <rPr>
        <b/>
        <i/>
        <sz val="9"/>
        <rFont val="Arial CE"/>
        <family val="2"/>
      </rPr>
      <t>4.500 Kč/žák/rok</t>
    </r>
  </si>
  <si>
    <r>
      <t xml:space="preserve">školy od 351 do 450 žáků  normativ             </t>
    </r>
    <r>
      <rPr>
        <b/>
        <i/>
        <sz val="9"/>
        <rFont val="Arial CE"/>
        <family val="2"/>
      </rPr>
      <t>3.700 Kč/žák/rok</t>
    </r>
    <r>
      <rPr>
        <i/>
        <sz val="9"/>
        <rFont val="Arial CE"/>
        <family val="2"/>
      </rPr>
      <t xml:space="preserve">                    </t>
    </r>
  </si>
  <si>
    <r>
      <t xml:space="preserve">školy od 451 do 550 žáků  normativ             </t>
    </r>
    <r>
      <rPr>
        <b/>
        <i/>
        <sz val="9"/>
        <rFont val="Arial CE"/>
        <family val="2"/>
      </rPr>
      <t>3.350 Kč/žák/rok</t>
    </r>
    <r>
      <rPr>
        <i/>
        <sz val="9"/>
        <rFont val="Arial CE"/>
        <family val="2"/>
      </rPr>
      <t xml:space="preserve">                     </t>
    </r>
  </si>
  <si>
    <r>
      <t xml:space="preserve">školy od 251 do 350 žáků  normativ             </t>
    </r>
    <r>
      <rPr>
        <b/>
        <i/>
        <sz val="9"/>
        <rFont val="Arial CE"/>
        <family val="0"/>
      </rPr>
      <t>4</t>
    </r>
    <r>
      <rPr>
        <b/>
        <i/>
        <sz val="9"/>
        <rFont val="Arial CE"/>
        <family val="2"/>
      </rPr>
      <t>.100 Kč/žák/rok</t>
    </r>
    <r>
      <rPr>
        <i/>
        <sz val="9"/>
        <rFont val="Arial CE"/>
        <family val="2"/>
      </rPr>
      <t xml:space="preserve">                     </t>
    </r>
  </si>
  <si>
    <r>
      <t xml:space="preserve">školy nad 550 žáků  normativ                        </t>
    </r>
    <r>
      <rPr>
        <b/>
        <i/>
        <sz val="9"/>
        <rFont val="Arial CE"/>
        <family val="0"/>
      </rPr>
      <t>3</t>
    </r>
    <r>
      <rPr>
        <b/>
        <i/>
        <sz val="9"/>
        <rFont val="Arial CE"/>
        <family val="2"/>
      </rPr>
      <t>.050 Kč/žák/rok</t>
    </r>
    <r>
      <rPr>
        <i/>
        <sz val="9"/>
        <rFont val="Arial CE"/>
        <family val="2"/>
      </rPr>
      <t xml:space="preserve"> </t>
    </r>
  </si>
  <si>
    <r>
      <t xml:space="preserve">školky od 61 do 95 dětí  normativ                      </t>
    </r>
    <r>
      <rPr>
        <b/>
        <i/>
        <sz val="9"/>
        <rFont val="Arial CE"/>
        <family val="0"/>
      </rPr>
      <t>6</t>
    </r>
    <r>
      <rPr>
        <b/>
        <i/>
        <sz val="9"/>
        <rFont val="Arial CE"/>
        <family val="2"/>
      </rPr>
      <t xml:space="preserve">.060 Kč/žák/rok </t>
    </r>
  </si>
  <si>
    <r>
      <t xml:space="preserve">školky nad 95 dětí  normativ                              </t>
    </r>
    <r>
      <rPr>
        <b/>
        <i/>
        <sz val="9"/>
        <rFont val="Arial CE"/>
        <family val="0"/>
      </rPr>
      <t>5</t>
    </r>
    <r>
      <rPr>
        <b/>
        <i/>
        <sz val="9"/>
        <rFont val="Arial CE"/>
        <family val="2"/>
      </rPr>
      <t xml:space="preserve">.420 Kč/žák/rok </t>
    </r>
  </si>
  <si>
    <t>sestavil: Ing. V. Klozová</t>
  </si>
  <si>
    <t xml:space="preserve">odpisový plán sestavil: </t>
  </si>
  <si>
    <t>Ing. V. Klozová</t>
  </si>
  <si>
    <t xml:space="preserve">název organizace:                                                                                                   </t>
  </si>
  <si>
    <t xml:space="preserve">sídlo organizace:     </t>
  </si>
  <si>
    <t xml:space="preserve">            datum a podpis:                                                                             datum a podpis:                      </t>
  </si>
  <si>
    <r>
      <t xml:space="preserve">Celkem odpisy za organizaci  </t>
    </r>
    <r>
      <rPr>
        <sz val="10"/>
        <rFont val="Arial"/>
        <family val="2"/>
      </rPr>
      <t>( ř.10 + ř.20 )</t>
    </r>
  </si>
  <si>
    <t>z toho investičního transferu</t>
  </si>
  <si>
    <t>Dotace na odpisy</t>
  </si>
  <si>
    <t>odpisová skupina 7</t>
  </si>
  <si>
    <t>revize</t>
  </si>
  <si>
    <t>MŠ "Nad Přehradou", Liberec, Klášterní 149/16, p.o.</t>
  </si>
  <si>
    <t>Klášterní 149/16, 460 01 Liberec 5</t>
  </si>
  <si>
    <t>ředitel:  Bc. Lucie Opalecká</t>
  </si>
  <si>
    <t>běžné opravy</t>
  </si>
  <si>
    <t>malování</t>
  </si>
  <si>
    <t>Stav rezervního fondu k 1.1.2017  -  očekávaná skutečnost</t>
  </si>
  <si>
    <t>Stav investičního fondu k 1.1.2017  -  očekávaná skutečnost</t>
  </si>
  <si>
    <t>Návrh rozpočtu organizace na rok 2018</t>
  </si>
  <si>
    <t>Dne:     8.9. 2017</t>
  </si>
  <si>
    <t>1. ZÁKLADNÍ PŘÍSPĚVEK NA PROVOZ NA ROK 2018</t>
  </si>
  <si>
    <t>Výše normativu na rok 2018</t>
  </si>
  <si>
    <t>2-ÚČELOVÁ DOTACE NA ENERGIE NA ROK 2018</t>
  </si>
  <si>
    <t>Skutečnost 2016</t>
  </si>
  <si>
    <t>Oček.skut. 2017</t>
  </si>
  <si>
    <t>Návrh 2018</t>
  </si>
  <si>
    <t>Index 2018/2017</t>
  </si>
  <si>
    <t>3.PLÁN OPRAV ORGANIZACE NA ROK  2018 A NÁVRH NA POŘÍZENÍ INVESTIC</t>
  </si>
  <si>
    <t>4.ODPISOVÝ PLÁN ORGANIZACE NA ROK 2018</t>
  </si>
  <si>
    <t>2. etapa výměny oken v části budovy</t>
  </si>
  <si>
    <t>oprava podlahové krytiny - parkety - 1. třída          - je v zápise hygieny</t>
  </si>
  <si>
    <t>2. etapa výměny oken v části budovy - velké spáry, nelze již udržovat v čistotě</t>
  </si>
  <si>
    <t>je nutné udělat horizontální izolaci proti zemní vlhkosti</t>
  </si>
  <si>
    <t>***</t>
  </si>
  <si>
    <t>oprava střechy a fasády budovy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</si>
</sst>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;[Red]0"/>
    <numFmt numFmtId="166" formatCode="#,##0.000"/>
    <numFmt numFmtId="167" formatCode="0.00_)"/>
    <numFmt numFmtId="168" formatCode="0_)"/>
    <numFmt numFmtId="169" formatCode="d/m/yy"/>
    <numFmt numFmtId="170" formatCode="0_ ;[Red]\-0\ "/>
    <numFmt numFmtId="171" formatCode="#,##0_ ;\-#,##0\ "/>
    <numFmt numFmtId="172" formatCode="0.0%"/>
  </numFmts>
  <fonts count="6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 CE"/>
      <family val="2"/>
    </font>
    <font>
      <sz val="9"/>
      <name val="Arial CE"/>
      <family val="2"/>
    </font>
    <font>
      <u val="single"/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b/>
      <i/>
      <u val="single"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b/>
      <u val="single"/>
      <sz val="9"/>
      <name val="Arial CE"/>
      <family val="2"/>
    </font>
    <font>
      <i/>
      <sz val="8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double"/>
      <right style="double"/>
      <top style="medium"/>
      <bottom style="medium"/>
    </border>
    <border diagonalUp="1">
      <left style="double"/>
      <right style="medium"/>
      <top style="medium"/>
      <bottom style="medium"/>
      <diagonal style="hair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48" applyFont="1" applyAlignment="1">
      <alignment horizontal="center"/>
      <protection/>
    </xf>
    <xf numFmtId="0" fontId="4" fillId="0" borderId="0" xfId="47">
      <alignment/>
      <protection/>
    </xf>
    <xf numFmtId="0" fontId="7" fillId="0" borderId="10" xfId="47" applyFont="1" applyBorder="1" applyAlignment="1">
      <alignment horizontal="center"/>
      <protection/>
    </xf>
    <xf numFmtId="0" fontId="7" fillId="0" borderId="11" xfId="47" applyFont="1" applyBorder="1" applyAlignment="1">
      <alignment horizontal="center"/>
      <protection/>
    </xf>
    <xf numFmtId="0" fontId="7" fillId="0" borderId="12" xfId="47" applyFont="1" applyBorder="1" applyAlignment="1">
      <alignment horizontal="center"/>
      <protection/>
    </xf>
    <xf numFmtId="0" fontId="7" fillId="0" borderId="13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 wrapText="1"/>
      <protection/>
    </xf>
    <xf numFmtId="0" fontId="4" fillId="0" borderId="14" xfId="47" applyBorder="1" applyAlignment="1">
      <alignment horizontal="center"/>
      <protection/>
    </xf>
    <xf numFmtId="0" fontId="7" fillId="0" borderId="15" xfId="47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48" applyFont="1" applyAlignment="1">
      <alignment horizontal="left"/>
      <protection/>
    </xf>
    <xf numFmtId="0" fontId="8" fillId="0" borderId="0" xfId="0" applyFont="1" applyAlignment="1">
      <alignment/>
    </xf>
    <xf numFmtId="0" fontId="7" fillId="0" borderId="0" xfId="47" applyFont="1" applyFill="1" applyBorder="1" applyAlignment="1">
      <alignment vertical="center"/>
      <protection/>
    </xf>
    <xf numFmtId="0" fontId="7" fillId="0" borderId="0" xfId="47" applyFont="1" applyBorder="1" applyAlignment="1">
      <alignment/>
      <protection/>
    </xf>
    <xf numFmtId="3" fontId="11" fillId="0" borderId="16" xfId="47" applyNumberFormat="1" applyFont="1" applyBorder="1" applyAlignment="1">
      <alignment horizontal="center"/>
      <protection/>
    </xf>
    <xf numFmtId="3" fontId="11" fillId="0" borderId="17" xfId="47" applyNumberFormat="1" applyFont="1" applyBorder="1" applyAlignment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0" fontId="7" fillId="0" borderId="19" xfId="47" applyFont="1" applyBorder="1" applyAlignment="1">
      <alignment horizontal="center" vertical="center"/>
      <protection/>
    </xf>
    <xf numFmtId="3" fontId="11" fillId="0" borderId="16" xfId="47" applyNumberFormat="1" applyFont="1" applyBorder="1" applyAlignment="1">
      <alignment horizontal="center"/>
      <protection/>
    </xf>
    <xf numFmtId="3" fontId="11" fillId="0" borderId="17" xfId="47" applyNumberFormat="1" applyFont="1" applyBorder="1" applyAlignment="1">
      <alignment horizontal="center"/>
      <protection/>
    </xf>
    <xf numFmtId="3" fontId="11" fillId="0" borderId="20" xfId="47" applyNumberFormat="1" applyFont="1" applyBorder="1" applyAlignment="1">
      <alignment horizontal="center"/>
      <protection/>
    </xf>
    <xf numFmtId="3" fontId="12" fillId="0" borderId="20" xfId="47" applyNumberFormat="1" applyFont="1" applyBorder="1" applyAlignment="1">
      <alignment horizontal="center"/>
      <protection/>
    </xf>
    <xf numFmtId="3" fontId="11" fillId="0" borderId="21" xfId="47" applyNumberFormat="1" applyFont="1" applyBorder="1" applyAlignment="1">
      <alignment horizontal="center"/>
      <protection/>
    </xf>
    <xf numFmtId="0" fontId="7" fillId="0" borderId="22" xfId="47" applyFont="1" applyBorder="1" applyAlignment="1">
      <alignment horizontal="center" vertical="center"/>
      <protection/>
    </xf>
    <xf numFmtId="0" fontId="6" fillId="0" borderId="22" xfId="47" applyFont="1" applyBorder="1" applyAlignment="1">
      <alignment horizontal="center" vertical="center" wrapText="1"/>
      <protection/>
    </xf>
    <xf numFmtId="3" fontId="11" fillId="0" borderId="22" xfId="47" applyNumberFormat="1" applyFont="1" applyBorder="1" applyAlignment="1">
      <alignment horizontal="center"/>
      <protection/>
    </xf>
    <xf numFmtId="3" fontId="12" fillId="0" borderId="22" xfId="47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wrapText="1"/>
    </xf>
    <xf numFmtId="3" fontId="0" fillId="0" borderId="24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3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wrapText="1"/>
    </xf>
    <xf numFmtId="3" fontId="2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9" xfId="0" applyFont="1" applyBorder="1" applyAlignment="1">
      <alignment wrapText="1"/>
    </xf>
    <xf numFmtId="3" fontId="2" fillId="0" borderId="29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wrapText="1"/>
    </xf>
    <xf numFmtId="3" fontId="2" fillId="33" borderId="3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31" xfId="0" applyFont="1" applyBorder="1" applyAlignment="1">
      <alignment/>
    </xf>
    <xf numFmtId="3" fontId="2" fillId="0" borderId="31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31" xfId="0" applyNumberFormat="1" applyFont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164" fontId="9" fillId="0" borderId="24" xfId="0" applyNumberFormat="1" applyFont="1" applyBorder="1" applyAlignment="1" applyProtection="1">
      <alignment horizontal="right" vertical="center"/>
      <protection locked="0"/>
    </xf>
    <xf numFmtId="10" fontId="9" fillId="0" borderId="10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19" fillId="0" borderId="42" xfId="0" applyFont="1" applyBorder="1" applyAlignment="1">
      <alignment vertical="center" wrapText="1"/>
    </xf>
    <xf numFmtId="164" fontId="9" fillId="0" borderId="43" xfId="0" applyNumberFormat="1" applyFont="1" applyBorder="1" applyAlignment="1" applyProtection="1">
      <alignment horizontal="right" vertical="center"/>
      <protection locked="0"/>
    </xf>
    <xf numFmtId="10" fontId="9" fillId="0" borderId="28" xfId="0" applyNumberFormat="1" applyFont="1" applyBorder="1" applyAlignment="1">
      <alignment vertical="center"/>
    </xf>
    <xf numFmtId="0" fontId="19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164" fontId="9" fillId="0" borderId="43" xfId="0" applyNumberFormat="1" applyFont="1" applyBorder="1" applyAlignment="1">
      <alignment horizontal="right" vertical="center"/>
    </xf>
    <xf numFmtId="10" fontId="9" fillId="0" borderId="18" xfId="0" applyNumberFormat="1" applyFont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 wrapText="1"/>
    </xf>
    <xf numFmtId="164" fontId="13" fillId="0" borderId="43" xfId="0" applyNumberFormat="1" applyFont="1" applyFill="1" applyBorder="1" applyAlignment="1">
      <alignment horizontal="right" vertical="center"/>
    </xf>
    <xf numFmtId="10" fontId="9" fillId="0" borderId="18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2" xfId="0" applyFont="1" applyBorder="1" applyAlignment="1" applyProtection="1">
      <alignment vertical="center" wrapText="1"/>
      <protection locked="0"/>
    </xf>
    <xf numFmtId="0" fontId="0" fillId="0" borderId="35" xfId="0" applyFill="1" applyBorder="1" applyAlignment="1">
      <alignment horizontal="center" vertical="center"/>
    </xf>
    <xf numFmtId="164" fontId="13" fillId="0" borderId="44" xfId="0" applyNumberFormat="1" applyFont="1" applyFill="1" applyBorder="1" applyAlignment="1">
      <alignment horizontal="right" vertical="center"/>
    </xf>
    <xf numFmtId="10" fontId="9" fillId="0" borderId="44" xfId="0" applyNumberFormat="1" applyFont="1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164" fontId="9" fillId="0" borderId="31" xfId="0" applyNumberFormat="1" applyFont="1" applyFill="1" applyBorder="1" applyAlignment="1">
      <alignment horizontal="right" vertical="center"/>
    </xf>
    <xf numFmtId="10" fontId="9" fillId="0" borderId="31" xfId="0" applyNumberFormat="1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3" fontId="3" fillId="0" borderId="12" xfId="0" applyNumberFormat="1" applyFont="1" applyBorder="1" applyAlignment="1" applyProtection="1">
      <alignment horizontal="center"/>
      <protection locked="0"/>
    </xf>
    <xf numFmtId="3" fontId="3" fillId="0" borderId="18" xfId="0" applyNumberFormat="1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3" fontId="3" fillId="0" borderId="19" xfId="0" applyNumberFormat="1" applyFont="1" applyBorder="1" applyAlignment="1" applyProtection="1">
      <alignment horizontal="center"/>
      <protection locked="0"/>
    </xf>
    <xf numFmtId="3" fontId="3" fillId="0" borderId="44" xfId="0" applyNumberFormat="1" applyFont="1" applyBorder="1" applyAlignment="1" applyProtection="1">
      <alignment horizontal="center"/>
      <protection locked="0"/>
    </xf>
    <xf numFmtId="3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3" fontId="3" fillId="0" borderId="31" xfId="0" applyNumberFormat="1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3" fontId="3" fillId="0" borderId="22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48" xfId="0" applyBorder="1" applyAlignment="1">
      <alignment/>
    </xf>
    <xf numFmtId="0" fontId="3" fillId="0" borderId="48" xfId="0" applyFont="1" applyBorder="1" applyAlignment="1">
      <alignment horizontal="center" vertical="center"/>
    </xf>
    <xf numFmtId="3" fontId="1" fillId="0" borderId="48" xfId="0" applyNumberFormat="1" applyFont="1" applyBorder="1" applyAlignment="1">
      <alignment/>
    </xf>
    <xf numFmtId="0" fontId="1" fillId="0" borderId="18" xfId="0" applyFont="1" applyBorder="1" applyAlignment="1" applyProtection="1">
      <alignment/>
      <protection locked="0"/>
    </xf>
    <xf numFmtId="3" fontId="1" fillId="0" borderId="18" xfId="0" applyNumberFormat="1" applyFont="1" applyBorder="1" applyAlignment="1" applyProtection="1">
      <alignment/>
      <protection locked="0"/>
    </xf>
    <xf numFmtId="3" fontId="1" fillId="0" borderId="18" xfId="0" applyNumberFormat="1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/>
      <protection locked="0"/>
    </xf>
    <xf numFmtId="3" fontId="1" fillId="0" borderId="44" xfId="0" applyNumberFormat="1" applyFont="1" applyBorder="1" applyAlignment="1" applyProtection="1">
      <alignment/>
      <protection locked="0"/>
    </xf>
    <xf numFmtId="3" fontId="1" fillId="0" borderId="44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/>
      <protection/>
    </xf>
    <xf numFmtId="3" fontId="3" fillId="0" borderId="48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2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49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43" xfId="0" applyFont="1" applyBorder="1" applyAlignment="1">
      <alignment/>
    </xf>
    <xf numFmtId="3" fontId="11" fillId="0" borderId="50" xfId="47" applyNumberFormat="1" applyFont="1" applyBorder="1" applyAlignment="1" applyProtection="1">
      <alignment horizontal="center"/>
      <protection locked="0"/>
    </xf>
    <xf numFmtId="3" fontId="11" fillId="0" borderId="40" xfId="47" applyNumberFormat="1" applyFont="1" applyBorder="1" applyAlignment="1" applyProtection="1">
      <alignment horizontal="center"/>
      <protection locked="0"/>
    </xf>
    <xf numFmtId="3" fontId="11" fillId="0" borderId="51" xfId="47" applyNumberFormat="1" applyFont="1" applyBorder="1" applyAlignment="1" applyProtection="1">
      <alignment horizontal="center"/>
      <protection locked="0"/>
    </xf>
    <xf numFmtId="3" fontId="11" fillId="0" borderId="52" xfId="47" applyNumberFormat="1" applyFont="1" applyBorder="1" applyAlignment="1" applyProtection="1">
      <alignment horizontal="center"/>
      <protection locked="0"/>
    </xf>
    <xf numFmtId="3" fontId="11" fillId="0" borderId="42" xfId="47" applyNumberFormat="1" applyFont="1" applyBorder="1" applyAlignment="1" applyProtection="1">
      <alignment horizontal="center"/>
      <protection locked="0"/>
    </xf>
    <xf numFmtId="3" fontId="11" fillId="0" borderId="50" xfId="47" applyNumberFormat="1" applyFont="1" applyBorder="1" applyAlignment="1" applyProtection="1">
      <alignment horizontal="center"/>
      <protection locked="0"/>
    </xf>
    <xf numFmtId="3" fontId="11" fillId="0" borderId="50" xfId="47" applyNumberFormat="1" applyFont="1" applyBorder="1" applyAlignment="1" applyProtection="1">
      <alignment horizontal="right"/>
      <protection locked="0"/>
    </xf>
    <xf numFmtId="3" fontId="11" fillId="0" borderId="40" xfId="47" applyNumberFormat="1" applyFont="1" applyBorder="1" applyAlignment="1" applyProtection="1">
      <alignment horizontal="center"/>
      <protection locked="0"/>
    </xf>
    <xf numFmtId="3" fontId="11" fillId="0" borderId="51" xfId="47" applyNumberFormat="1" applyFont="1" applyBorder="1" applyAlignment="1" applyProtection="1">
      <alignment horizontal="center"/>
      <protection locked="0"/>
    </xf>
    <xf numFmtId="3" fontId="11" fillId="0" borderId="51" xfId="47" applyNumberFormat="1" applyFont="1" applyBorder="1" applyAlignment="1" applyProtection="1">
      <alignment horizontal="right"/>
      <protection locked="0"/>
    </xf>
    <xf numFmtId="3" fontId="11" fillId="0" borderId="53" xfId="47" applyNumberFormat="1" applyFont="1" applyBorder="1" applyAlignment="1" applyProtection="1">
      <alignment horizontal="center"/>
      <protection locked="0"/>
    </xf>
    <xf numFmtId="3" fontId="11" fillId="0" borderId="52" xfId="47" applyNumberFormat="1" applyFont="1" applyBorder="1" applyAlignment="1" applyProtection="1">
      <alignment horizontal="center"/>
      <protection locked="0"/>
    </xf>
    <xf numFmtId="3" fontId="11" fillId="0" borderId="52" xfId="47" applyNumberFormat="1" applyFont="1" applyBorder="1" applyAlignment="1" applyProtection="1">
      <alignment horizontal="right"/>
      <protection locked="0"/>
    </xf>
    <xf numFmtId="3" fontId="11" fillId="0" borderId="42" xfId="47" applyNumberFormat="1" applyFont="1" applyBorder="1" applyAlignment="1" applyProtection="1">
      <alignment horizontal="center"/>
      <protection locked="0"/>
    </xf>
    <xf numFmtId="0" fontId="11" fillId="0" borderId="50" xfId="47" applyFont="1" applyBorder="1" applyAlignment="1" applyProtection="1">
      <alignment horizontal="center"/>
      <protection locked="0"/>
    </xf>
    <xf numFmtId="0" fontId="11" fillId="0" borderId="50" xfId="47" applyFont="1" applyBorder="1" applyProtection="1">
      <alignment/>
      <protection locked="0"/>
    </xf>
    <xf numFmtId="0" fontId="11" fillId="0" borderId="40" xfId="47" applyFont="1" applyBorder="1" applyAlignment="1" applyProtection="1">
      <alignment horizontal="center"/>
      <protection locked="0"/>
    </xf>
    <xf numFmtId="0" fontId="11" fillId="0" borderId="51" xfId="47" applyFont="1" applyBorder="1" applyAlignment="1" applyProtection="1">
      <alignment horizontal="center"/>
      <protection locked="0"/>
    </xf>
    <xf numFmtId="0" fontId="11" fillId="0" borderId="51" xfId="47" applyFont="1" applyBorder="1" applyProtection="1">
      <alignment/>
      <protection locked="0"/>
    </xf>
    <xf numFmtId="0" fontId="11" fillId="0" borderId="53" xfId="47" applyFont="1" applyBorder="1" applyAlignment="1" applyProtection="1">
      <alignment horizontal="center"/>
      <protection locked="0"/>
    </xf>
    <xf numFmtId="0" fontId="11" fillId="0" borderId="52" xfId="47" applyFont="1" applyBorder="1" applyAlignment="1" applyProtection="1">
      <alignment horizontal="center"/>
      <protection locked="0"/>
    </xf>
    <xf numFmtId="0" fontId="11" fillId="0" borderId="52" xfId="47" applyFont="1" applyBorder="1" applyProtection="1">
      <alignment/>
      <protection locked="0"/>
    </xf>
    <xf numFmtId="0" fontId="11" fillId="0" borderId="42" xfId="47" applyFont="1" applyBorder="1" applyAlignment="1" applyProtection="1">
      <alignment horizontal="center"/>
      <protection locked="0"/>
    </xf>
    <xf numFmtId="172" fontId="11" fillId="0" borderId="50" xfId="47" applyNumberFormat="1" applyFont="1" applyBorder="1" applyAlignment="1" applyProtection="1">
      <alignment horizontal="center"/>
      <protection locked="0"/>
    </xf>
    <xf numFmtId="172" fontId="11" fillId="0" borderId="51" xfId="47" applyNumberFormat="1" applyFont="1" applyBorder="1" applyAlignment="1" applyProtection="1">
      <alignment horizontal="center"/>
      <protection locked="0"/>
    </xf>
    <xf numFmtId="172" fontId="11" fillId="0" borderId="52" xfId="47" applyNumberFormat="1" applyFont="1" applyBorder="1" applyAlignment="1" applyProtection="1">
      <alignment horizontal="center"/>
      <protection locked="0"/>
    </xf>
    <xf numFmtId="172" fontId="11" fillId="0" borderId="50" xfId="47" applyNumberFormat="1" applyFont="1" applyBorder="1" applyAlignment="1" applyProtection="1">
      <alignment horizontal="right"/>
      <protection locked="0"/>
    </xf>
    <xf numFmtId="172" fontId="11" fillId="0" borderId="51" xfId="47" applyNumberFormat="1" applyFont="1" applyBorder="1" applyAlignment="1" applyProtection="1">
      <alignment horizontal="right"/>
      <protection locked="0"/>
    </xf>
    <xf numFmtId="172" fontId="11" fillId="0" borderId="52" xfId="47" applyNumberFormat="1" applyFont="1" applyBorder="1" applyAlignment="1" applyProtection="1">
      <alignment horizontal="right"/>
      <protection locked="0"/>
    </xf>
    <xf numFmtId="172" fontId="11" fillId="0" borderId="50" xfId="47" applyNumberFormat="1" applyFont="1" applyBorder="1" applyProtection="1">
      <alignment/>
      <protection locked="0"/>
    </xf>
    <xf numFmtId="172" fontId="11" fillId="0" borderId="51" xfId="47" applyNumberFormat="1" applyFont="1" applyBorder="1" applyProtection="1">
      <alignment/>
      <protection locked="0"/>
    </xf>
    <xf numFmtId="172" fontId="11" fillId="0" borderId="52" xfId="47" applyNumberFormat="1" applyFont="1" applyBorder="1" applyProtection="1">
      <alignment/>
      <protection locked="0"/>
    </xf>
    <xf numFmtId="3" fontId="5" fillId="0" borderId="54" xfId="47" applyNumberFormat="1" applyFont="1" applyBorder="1" applyAlignment="1">
      <alignment horizontal="center"/>
      <protection/>
    </xf>
    <xf numFmtId="3" fontId="4" fillId="0" borderId="55" xfId="47" applyNumberFormat="1" applyBorder="1">
      <alignment/>
      <protection/>
    </xf>
    <xf numFmtId="0" fontId="13" fillId="0" borderId="0" xfId="0" applyFont="1" applyAlignment="1">
      <alignment/>
    </xf>
    <xf numFmtId="0" fontId="13" fillId="0" borderId="14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2"/>
      <protection locked="0"/>
    </xf>
    <xf numFmtId="0" fontId="13" fillId="0" borderId="0" xfId="0" applyFont="1" applyAlignment="1">
      <alignment horizontal="left" indent="2"/>
    </xf>
    <xf numFmtId="0" fontId="7" fillId="0" borderId="0" xfId="47" applyFont="1" applyProtection="1">
      <alignment/>
      <protection locked="0"/>
    </xf>
    <xf numFmtId="0" fontId="4" fillId="0" borderId="0" xfId="47" applyFont="1" applyProtection="1">
      <alignment/>
      <protection locked="0"/>
    </xf>
    <xf numFmtId="0" fontId="0" fillId="0" borderId="0" xfId="48" applyFont="1" applyAlignment="1">
      <alignment horizontal="left"/>
      <protection/>
    </xf>
    <xf numFmtId="14" fontId="1" fillId="0" borderId="0" xfId="0" applyNumberFormat="1" applyFont="1" applyAlignment="1" applyProtection="1">
      <alignment/>
      <protection locked="0"/>
    </xf>
    <xf numFmtId="14" fontId="7" fillId="0" borderId="0" xfId="47" applyNumberFormat="1" applyFont="1" applyProtection="1">
      <alignment/>
      <protection locked="0"/>
    </xf>
    <xf numFmtId="0" fontId="3" fillId="0" borderId="56" xfId="0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3" fontId="3" fillId="0" borderId="58" xfId="0" applyNumberFormat="1" applyFont="1" applyBorder="1" applyAlignment="1" applyProtection="1">
      <alignment horizontal="center"/>
      <protection locked="0"/>
    </xf>
    <xf numFmtId="3" fontId="3" fillId="0" borderId="56" xfId="0" applyNumberFormat="1" applyFont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3" fontId="3" fillId="34" borderId="18" xfId="0" applyNumberFormat="1" applyFont="1" applyFill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3" fontId="3" fillId="0" borderId="61" xfId="0" applyNumberFormat="1" applyFont="1" applyBorder="1" applyAlignment="1" applyProtection="1">
      <alignment horizontal="center"/>
      <protection locked="0"/>
    </xf>
    <xf numFmtId="3" fontId="3" fillId="0" borderId="59" xfId="0" applyNumberFormat="1" applyFont="1" applyBorder="1" applyAlignment="1" applyProtection="1">
      <alignment horizontal="center"/>
      <protection locked="0"/>
    </xf>
    <xf numFmtId="3" fontId="3" fillId="0" borderId="62" xfId="0" applyNumberFormat="1" applyFont="1" applyBorder="1" applyAlignment="1" applyProtection="1">
      <alignment horizontal="center"/>
      <protection locked="0"/>
    </xf>
    <xf numFmtId="3" fontId="0" fillId="34" borderId="23" xfId="0" applyNumberFormat="1" applyFill="1" applyBorder="1" applyAlignment="1" applyProtection="1">
      <alignment horizontal="center"/>
      <protection locked="0"/>
    </xf>
    <xf numFmtId="3" fontId="0" fillId="34" borderId="18" xfId="0" applyNumberFormat="1" applyFill="1" applyBorder="1" applyAlignment="1" applyProtection="1">
      <alignment horizontal="center"/>
      <protection locked="0"/>
    </xf>
    <xf numFmtId="3" fontId="0" fillId="34" borderId="44" xfId="0" applyNumberFormat="1" applyFill="1" applyBorder="1" applyAlignment="1" applyProtection="1">
      <alignment horizontal="center"/>
      <protection locked="0"/>
    </xf>
    <xf numFmtId="164" fontId="9" fillId="0" borderId="18" xfId="0" applyNumberFormat="1" applyFont="1" applyBorder="1" applyAlignment="1" applyProtection="1">
      <alignment horizontal="right" vertical="center"/>
      <protection locked="0"/>
    </xf>
    <xf numFmtId="164" fontId="9" fillId="0" borderId="25" xfId="0" applyNumberFormat="1" applyFont="1" applyBorder="1" applyAlignment="1" applyProtection="1">
      <alignment horizontal="right" vertical="center"/>
      <protection locked="0"/>
    </xf>
    <xf numFmtId="0" fontId="3" fillId="0" borderId="57" xfId="0" applyFont="1" applyBorder="1" applyAlignment="1" applyProtection="1">
      <alignment horizontal="center" wrapText="1"/>
      <protection locked="0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" fillId="0" borderId="0" xfId="48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48" applyFont="1" applyAlignment="1">
      <alignment horizontal="left"/>
      <protection/>
    </xf>
    <xf numFmtId="0" fontId="2" fillId="0" borderId="0" xfId="0" applyFont="1" applyAlignment="1" applyProtection="1">
      <alignment horizontal="left" indent="2"/>
      <protection locked="0"/>
    </xf>
    <xf numFmtId="0" fontId="2" fillId="0" borderId="0" xfId="0" applyFont="1" applyAlignment="1">
      <alignment horizontal="left" indent="2"/>
    </xf>
    <xf numFmtId="0" fontId="1" fillId="0" borderId="0" xfId="0" applyFont="1" applyAlignment="1" applyProtection="1">
      <alignment/>
      <protection locked="0"/>
    </xf>
    <xf numFmtId="0" fontId="2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2" fillId="0" borderId="45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20" fillId="35" borderId="63" xfId="0" applyNumberFormat="1" applyFont="1" applyFill="1" applyBorder="1" applyAlignment="1">
      <alignment horizontal="center" vertical="center" wrapText="1"/>
    </xf>
    <xf numFmtId="49" fontId="19" fillId="35" borderId="64" xfId="0" applyNumberFormat="1" applyFont="1" applyFill="1" applyBorder="1" applyAlignment="1">
      <alignment horizontal="center" vertical="center" wrapText="1"/>
    </xf>
    <xf numFmtId="0" fontId="2" fillId="35" borderId="68" xfId="0" applyFont="1" applyFill="1" applyBorder="1" applyAlignment="1">
      <alignment horizontal="center" vertical="center"/>
    </xf>
    <xf numFmtId="0" fontId="2" fillId="35" borderId="69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vertical="center" wrapText="1"/>
    </xf>
    <xf numFmtId="0" fontId="16" fillId="35" borderId="70" xfId="0" applyFont="1" applyFill="1" applyBorder="1" applyAlignment="1">
      <alignment vertical="center" wrapText="1"/>
    </xf>
    <xf numFmtId="0" fontId="13" fillId="35" borderId="63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7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/>
    </xf>
    <xf numFmtId="0" fontId="0" fillId="0" borderId="67" xfId="0" applyBorder="1" applyAlignment="1">
      <alignment horizontal="center"/>
    </xf>
    <xf numFmtId="0" fontId="3" fillId="0" borderId="59" xfId="0" applyFont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0" fontId="3" fillId="34" borderId="25" xfId="0" applyFont="1" applyFill="1" applyBorder="1" applyAlignment="1" applyProtection="1">
      <alignment horizontal="center"/>
      <protection locked="0"/>
    </xf>
    <xf numFmtId="3" fontId="3" fillId="36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3" fillId="0" borderId="71" xfId="0" applyFont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5" xfId="47" applyFont="1" applyBorder="1" applyAlignment="1">
      <alignment horizontal="center"/>
      <protection/>
    </xf>
    <xf numFmtId="0" fontId="6" fillId="0" borderId="16" xfId="47" applyFont="1" applyBorder="1" applyAlignment="1">
      <alignment horizontal="center"/>
      <protection/>
    </xf>
    <xf numFmtId="0" fontId="7" fillId="0" borderId="50" xfId="47" applyFont="1" applyBorder="1" applyAlignment="1">
      <alignment horizontal="center"/>
      <protection/>
    </xf>
    <xf numFmtId="0" fontId="7" fillId="0" borderId="52" xfId="47" applyFont="1" applyBorder="1" applyAlignment="1">
      <alignment horizontal="center"/>
      <protection/>
    </xf>
    <xf numFmtId="3" fontId="11" fillId="0" borderId="52" xfId="47" applyNumberFormat="1" applyFont="1" applyBorder="1" applyAlignment="1" applyProtection="1">
      <alignment horizontal="center"/>
      <protection locked="0"/>
    </xf>
    <xf numFmtId="3" fontId="11" fillId="0" borderId="21" xfId="47" applyNumberFormat="1" applyFont="1" applyBorder="1" applyAlignment="1">
      <alignment horizontal="center" vertical="center"/>
      <protection/>
    </xf>
    <xf numFmtId="3" fontId="11" fillId="0" borderId="70" xfId="47" applyNumberFormat="1" applyFont="1" applyBorder="1" applyAlignment="1">
      <alignment horizontal="center" vertical="center"/>
      <protection/>
    </xf>
    <xf numFmtId="3" fontId="11" fillId="0" borderId="20" xfId="47" applyNumberFormat="1" applyFont="1" applyBorder="1" applyAlignment="1">
      <alignment horizontal="center" vertical="center"/>
      <protection/>
    </xf>
    <xf numFmtId="3" fontId="11" fillId="0" borderId="72" xfId="47" applyNumberFormat="1" applyFont="1" applyBorder="1" applyAlignment="1">
      <alignment horizontal="center" vertical="center"/>
      <protection/>
    </xf>
    <xf numFmtId="3" fontId="11" fillId="0" borderId="20" xfId="47" applyNumberFormat="1" applyFont="1" applyBorder="1" applyAlignment="1">
      <alignment horizontal="center"/>
      <protection/>
    </xf>
    <xf numFmtId="0" fontId="0" fillId="0" borderId="72" xfId="0" applyBorder="1" applyAlignment="1">
      <alignment horizontal="center"/>
    </xf>
    <xf numFmtId="0" fontId="7" fillId="0" borderId="73" xfId="47" applyFont="1" applyBorder="1" applyAlignment="1">
      <alignment horizontal="center" vertical="center" wrapText="1"/>
      <protection/>
    </xf>
    <xf numFmtId="0" fontId="4" fillId="0" borderId="0" xfId="47" applyAlignment="1" applyProtection="1">
      <alignment horizontal="center"/>
      <protection locked="0"/>
    </xf>
    <xf numFmtId="3" fontId="5" fillId="0" borderId="74" xfId="47" applyNumberFormat="1" applyFont="1" applyBorder="1" applyAlignment="1">
      <alignment horizontal="left" vertical="center"/>
      <protection/>
    </xf>
    <xf numFmtId="3" fontId="5" fillId="0" borderId="47" xfId="47" applyNumberFormat="1" applyFont="1" applyBorder="1" applyAlignment="1">
      <alignment horizontal="left" vertical="center"/>
      <protection/>
    </xf>
    <xf numFmtId="3" fontId="5" fillId="0" borderId="75" xfId="47" applyNumberFormat="1" applyFont="1" applyBorder="1" applyAlignment="1">
      <alignment horizontal="left" vertical="center"/>
      <protection/>
    </xf>
    <xf numFmtId="0" fontId="7" fillId="0" borderId="0" xfId="47" applyFont="1" applyAlignment="1" applyProtection="1">
      <alignment horizontal="left"/>
      <protection locked="0"/>
    </xf>
    <xf numFmtId="0" fontId="11" fillId="0" borderId="0" xfId="47" applyFont="1" applyAlignment="1" applyProtection="1">
      <alignment/>
      <protection locked="0"/>
    </xf>
    <xf numFmtId="0" fontId="11" fillId="0" borderId="0" xfId="47" applyFont="1" applyAlignment="1" applyProtection="1">
      <alignment horizontal="left"/>
      <protection locked="0"/>
    </xf>
    <xf numFmtId="0" fontId="7" fillId="0" borderId="51" xfId="47" applyFont="1" applyBorder="1" applyAlignment="1">
      <alignment horizontal="center"/>
      <protection/>
    </xf>
    <xf numFmtId="3" fontId="11" fillId="0" borderId="76" xfId="47" applyNumberFormat="1" applyFont="1" applyBorder="1" applyAlignment="1">
      <alignment horizontal="center" vertical="center"/>
      <protection/>
    </xf>
    <xf numFmtId="3" fontId="11" fillId="0" borderId="77" xfId="47" applyNumberFormat="1" applyFont="1" applyBorder="1" applyAlignment="1">
      <alignment horizontal="center" vertical="center"/>
      <protection/>
    </xf>
    <xf numFmtId="3" fontId="11" fillId="0" borderId="78" xfId="47" applyNumberFormat="1" applyFont="1" applyBorder="1" applyAlignment="1">
      <alignment horizontal="center" vertical="center"/>
      <protection/>
    </xf>
    <xf numFmtId="3" fontId="11" fillId="0" borderId="79" xfId="47" applyNumberFormat="1" applyFont="1" applyBorder="1" applyAlignment="1">
      <alignment horizontal="center" vertical="center"/>
      <protection/>
    </xf>
    <xf numFmtId="0" fontId="11" fillId="0" borderId="80" xfId="47" applyFont="1" applyBorder="1" applyAlignment="1" applyProtection="1">
      <alignment horizontal="center"/>
      <protection locked="0"/>
    </xf>
    <xf numFmtId="0" fontId="11" fillId="0" borderId="81" xfId="47" applyFont="1" applyBorder="1" applyAlignment="1" applyProtection="1">
      <alignment horizontal="center"/>
      <protection locked="0"/>
    </xf>
    <xf numFmtId="3" fontId="11" fillId="0" borderId="74" xfId="47" applyNumberFormat="1" applyFont="1" applyBorder="1" applyAlignment="1">
      <alignment horizontal="center"/>
      <protection/>
    </xf>
    <xf numFmtId="3" fontId="11" fillId="0" borderId="82" xfId="47" applyNumberFormat="1" applyFont="1" applyBorder="1" applyAlignment="1">
      <alignment horizontal="center"/>
      <protection/>
    </xf>
    <xf numFmtId="0" fontId="7" fillId="0" borderId="73" xfId="47" applyFont="1" applyBorder="1" applyAlignment="1">
      <alignment horizontal="center" vertical="center"/>
      <protection/>
    </xf>
    <xf numFmtId="0" fontId="7" fillId="0" borderId="51" xfId="47" applyFont="1" applyBorder="1" applyAlignment="1">
      <alignment horizontal="center" vertical="center"/>
      <protection/>
    </xf>
    <xf numFmtId="0" fontId="7" fillId="0" borderId="52" xfId="47" applyFont="1" applyBorder="1" applyAlignment="1">
      <alignment horizontal="center" vertical="center"/>
      <protection/>
    </xf>
    <xf numFmtId="3" fontId="11" fillId="0" borderId="50" xfId="47" applyNumberFormat="1" applyFont="1" applyBorder="1" applyAlignment="1" applyProtection="1">
      <alignment horizontal="center"/>
      <protection locked="0"/>
    </xf>
    <xf numFmtId="3" fontId="11" fillId="0" borderId="51" xfId="47" applyNumberFormat="1" applyFont="1" applyBorder="1" applyAlignment="1" applyProtection="1">
      <alignment horizontal="center"/>
      <protection locked="0"/>
    </xf>
    <xf numFmtId="0" fontId="6" fillId="0" borderId="83" xfId="47" applyFont="1" applyBorder="1" applyAlignment="1">
      <alignment horizontal="center" vertical="center" wrapText="1"/>
      <protection/>
    </xf>
    <xf numFmtId="0" fontId="6" fillId="0" borderId="73" xfId="47" applyFont="1" applyBorder="1" applyAlignment="1">
      <alignment horizontal="center" vertical="center" wrapText="1"/>
      <protection/>
    </xf>
    <xf numFmtId="0" fontId="6" fillId="0" borderId="11" xfId="47" applyFont="1" applyBorder="1" applyAlignment="1">
      <alignment horizontal="center" vertical="center" wrapText="1"/>
      <protection/>
    </xf>
    <xf numFmtId="0" fontId="6" fillId="0" borderId="51" xfId="47" applyFont="1" applyBorder="1" applyAlignment="1">
      <alignment horizontal="center" vertical="center" wrapText="1"/>
      <protection/>
    </xf>
    <xf numFmtId="0" fontId="6" fillId="0" borderId="41" xfId="47" applyFont="1" applyBorder="1" applyAlignment="1">
      <alignment horizontal="center" vertical="center" wrapText="1"/>
      <protection/>
    </xf>
    <xf numFmtId="0" fontId="6" fillId="0" borderId="52" xfId="47" applyFont="1" applyBorder="1" applyAlignment="1">
      <alignment horizontal="center" vertical="center" wrapText="1"/>
      <protection/>
    </xf>
    <xf numFmtId="0" fontId="8" fillId="0" borderId="0" xfId="48" applyFont="1" applyAlignment="1">
      <alignment horizontal="left"/>
      <protection/>
    </xf>
    <xf numFmtId="0" fontId="7" fillId="0" borderId="84" xfId="47" applyFont="1" applyBorder="1" applyAlignment="1">
      <alignment horizontal="center" vertical="center" wrapText="1"/>
      <protection/>
    </xf>
    <xf numFmtId="0" fontId="7" fillId="0" borderId="53" xfId="47" applyFont="1" applyBorder="1" applyAlignment="1">
      <alignment horizontal="center" vertical="center" wrapText="1"/>
      <protection/>
    </xf>
    <xf numFmtId="0" fontId="7" fillId="0" borderId="42" xfId="47" applyFont="1" applyBorder="1" applyAlignment="1">
      <alignment horizontal="center" vertical="center" wrapText="1"/>
      <protection/>
    </xf>
    <xf numFmtId="0" fontId="7" fillId="0" borderId="51" xfId="47" applyFont="1" applyBorder="1" applyAlignment="1">
      <alignment horizontal="center" vertical="center" wrapText="1"/>
      <protection/>
    </xf>
    <xf numFmtId="0" fontId="7" fillId="0" borderId="52" xfId="47" applyFont="1" applyBorder="1" applyAlignment="1">
      <alignment horizontal="center" vertical="center" wrapText="1"/>
      <protection/>
    </xf>
    <xf numFmtId="0" fontId="7" fillId="0" borderId="51" xfId="47" applyFont="1" applyBorder="1" applyAlignment="1">
      <alignment horizontal="center" vertical="center" wrapText="1"/>
      <protection/>
    </xf>
    <xf numFmtId="0" fontId="7" fillId="0" borderId="52" xfId="47" applyFont="1" applyBorder="1" applyAlignment="1">
      <alignment horizontal="center" vertical="center" wrapText="1"/>
      <protection/>
    </xf>
    <xf numFmtId="0" fontId="5" fillId="0" borderId="45" xfId="47" applyFont="1" applyBorder="1" applyAlignment="1">
      <alignment horizontal="center"/>
      <protection/>
    </xf>
    <xf numFmtId="0" fontId="0" fillId="0" borderId="47" xfId="0" applyBorder="1" applyAlignment="1">
      <alignment horizontal="center"/>
    </xf>
    <xf numFmtId="0" fontId="11" fillId="0" borderId="37" xfId="47" applyFont="1" applyBorder="1" applyAlignment="1" applyProtection="1">
      <alignment horizontal="center"/>
      <protection locked="0"/>
    </xf>
    <xf numFmtId="0" fontId="11" fillId="0" borderId="38" xfId="47" applyFont="1" applyBorder="1" applyAlignment="1" applyProtection="1">
      <alignment horizontal="center"/>
      <protection locked="0"/>
    </xf>
    <xf numFmtId="3" fontId="11" fillId="0" borderId="32" xfId="47" applyNumberFormat="1" applyFont="1" applyBorder="1" applyAlignment="1" applyProtection="1">
      <alignment horizontal="right"/>
      <protection locked="0"/>
    </xf>
    <xf numFmtId="3" fontId="11" fillId="0" borderId="34" xfId="47" applyNumberFormat="1" applyFont="1" applyBorder="1" applyAlignment="1" applyProtection="1">
      <alignment horizontal="right"/>
      <protection locked="0"/>
    </xf>
    <xf numFmtId="3" fontId="11" fillId="0" borderId="85" xfId="47" applyNumberFormat="1" applyFont="1" applyBorder="1" applyAlignment="1" applyProtection="1">
      <alignment horizontal="center"/>
      <protection locked="0"/>
    </xf>
    <xf numFmtId="3" fontId="11" fillId="0" borderId="86" xfId="47" applyNumberFormat="1" applyFont="1" applyBorder="1" applyAlignment="1" applyProtection="1">
      <alignment horizontal="center"/>
      <protection locked="0"/>
    </xf>
    <xf numFmtId="3" fontId="11" fillId="0" borderId="80" xfId="47" applyNumberFormat="1" applyFont="1" applyBorder="1" applyAlignment="1" applyProtection="1">
      <alignment horizontal="center"/>
      <protection locked="0"/>
    </xf>
    <xf numFmtId="3" fontId="11" fillId="0" borderId="81" xfId="47" applyNumberFormat="1" applyFont="1" applyBorder="1" applyAlignment="1" applyProtection="1">
      <alignment horizontal="center"/>
      <protection locked="0"/>
    </xf>
    <xf numFmtId="3" fontId="11" fillId="0" borderId="74" xfId="47" applyNumberFormat="1" applyFont="1" applyBorder="1" applyAlignment="1">
      <alignment horizontal="center"/>
      <protection/>
    </xf>
    <xf numFmtId="3" fontId="11" fillId="0" borderId="82" xfId="47" applyNumberFormat="1" applyFont="1" applyBorder="1" applyAlignment="1">
      <alignment horizontal="center"/>
      <protection/>
    </xf>
    <xf numFmtId="0" fontId="11" fillId="0" borderId="32" xfId="47" applyFont="1" applyBorder="1" applyAlignment="1" applyProtection="1">
      <alignment horizontal="center"/>
      <protection locked="0"/>
    </xf>
    <xf numFmtId="0" fontId="11" fillId="0" borderId="34" xfId="47" applyFont="1" applyBorder="1" applyAlignment="1" applyProtection="1">
      <alignment horizontal="center"/>
      <protection locked="0"/>
    </xf>
    <xf numFmtId="0" fontId="7" fillId="0" borderId="12" xfId="47" applyFont="1" applyBorder="1" applyAlignment="1">
      <alignment horizontal="center" vertical="center"/>
      <protection/>
    </xf>
    <xf numFmtId="0" fontId="7" fillId="0" borderId="87" xfId="47" applyFont="1" applyBorder="1" applyAlignment="1">
      <alignment horizontal="center" vertical="center"/>
      <protection/>
    </xf>
    <xf numFmtId="3" fontId="6" fillId="0" borderId="71" xfId="47" applyNumberFormat="1" applyFont="1" applyBorder="1" applyAlignment="1">
      <alignment horizontal="center" vertical="center" wrapText="1"/>
      <protection/>
    </xf>
    <xf numFmtId="3" fontId="4" fillId="0" borderId="77" xfId="47" applyNumberFormat="1" applyBorder="1">
      <alignment/>
      <protection/>
    </xf>
    <xf numFmtId="3" fontId="4" fillId="0" borderId="13" xfId="47" applyNumberFormat="1" applyBorder="1">
      <alignment/>
      <protection/>
    </xf>
    <xf numFmtId="3" fontId="4" fillId="0" borderId="79" xfId="47" applyNumberFormat="1" applyBorder="1">
      <alignment/>
      <protection/>
    </xf>
    <xf numFmtId="3" fontId="11" fillId="0" borderId="16" xfId="47" applyNumberFormat="1" applyFont="1" applyBorder="1" applyAlignment="1">
      <alignment horizontal="center"/>
      <protection/>
    </xf>
    <xf numFmtId="0" fontId="2" fillId="0" borderId="14" xfId="0" applyFont="1" applyBorder="1" applyAlignment="1" applyProtection="1">
      <alignment horizontal="left" indent="3"/>
      <protection locked="0"/>
    </xf>
    <xf numFmtId="0" fontId="2" fillId="0" borderId="14" xfId="0" applyFont="1" applyBorder="1" applyAlignment="1">
      <alignment horizontal="left" indent="3"/>
    </xf>
    <xf numFmtId="0" fontId="6" fillId="0" borderId="71" xfId="47" applyFont="1" applyBorder="1" applyAlignment="1">
      <alignment horizontal="center" vertical="center" wrapText="1"/>
      <protection/>
    </xf>
    <xf numFmtId="0" fontId="0" fillId="0" borderId="77" xfId="0" applyBorder="1" applyAlignment="1">
      <alignment horizontal="center" vertical="center" wrapText="1"/>
    </xf>
    <xf numFmtId="3" fontId="11" fillId="0" borderId="76" xfId="47" applyNumberFormat="1" applyFont="1" applyBorder="1" applyAlignment="1">
      <alignment horizontal="center"/>
      <protection/>
    </xf>
    <xf numFmtId="3" fontId="11" fillId="0" borderId="77" xfId="47" applyNumberFormat="1" applyFont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3. Odpisový plán - příloha" xfId="47"/>
    <cellStyle name="normální_směrnice 10-tabulk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51"/>
  <sheetViews>
    <sheetView zoomScaleSheetLayoutView="100" zoomScalePageLayoutView="0" workbookViewId="0" topLeftCell="A37">
      <selection activeCell="A52" sqref="A52"/>
    </sheetView>
  </sheetViews>
  <sheetFormatPr defaultColWidth="9.00390625" defaultRowHeight="12.75"/>
  <cols>
    <col min="1" max="1" width="3.75390625" style="0" customWidth="1"/>
    <col min="2" max="2" width="7.75390625" style="0" customWidth="1"/>
    <col min="3" max="3" width="8.625" style="0" customWidth="1"/>
    <col min="4" max="4" width="29.125" style="0" customWidth="1"/>
    <col min="5" max="5" width="15.75390625" style="0" customWidth="1"/>
    <col min="6" max="6" width="10.00390625" style="0" customWidth="1"/>
    <col min="7" max="7" width="9.75390625" style="0" customWidth="1"/>
  </cols>
  <sheetData>
    <row r="11" spans="1:6" ht="15.75">
      <c r="A11" s="209" t="s">
        <v>20</v>
      </c>
      <c r="B11" s="210"/>
      <c r="C11" s="210"/>
      <c r="D11" s="210"/>
      <c r="E11" s="210"/>
      <c r="F11" s="210"/>
    </row>
    <row r="12" ht="12.75">
      <c r="A12" s="19"/>
    </row>
    <row r="13" ht="12.75">
      <c r="A13" s="19"/>
    </row>
    <row r="14" spans="1:8" ht="12.75">
      <c r="A14" s="187" t="s">
        <v>89</v>
      </c>
      <c r="B14" s="187"/>
      <c r="C14" s="187"/>
      <c r="D14" s="215" t="s">
        <v>97</v>
      </c>
      <c r="E14" s="216"/>
      <c r="F14" s="216"/>
      <c r="G14" s="18"/>
      <c r="H14" s="18"/>
    </row>
    <row r="15" spans="1:8" ht="12.75">
      <c r="A15" s="187" t="s">
        <v>90</v>
      </c>
      <c r="B15" s="187"/>
      <c r="C15" s="187"/>
      <c r="D15" s="217" t="s">
        <v>98</v>
      </c>
      <c r="E15" s="216"/>
      <c r="F15" s="216"/>
      <c r="G15" s="18"/>
      <c r="H15" s="18"/>
    </row>
    <row r="16" ht="12.75">
      <c r="A16" s="19"/>
    </row>
    <row r="17" ht="12.75">
      <c r="A17" s="19"/>
    </row>
    <row r="18" ht="12.75">
      <c r="A18" s="19"/>
    </row>
    <row r="19" ht="12.75">
      <c r="A19" s="19"/>
    </row>
    <row r="20" ht="12.75">
      <c r="A20" s="19"/>
    </row>
    <row r="21" ht="12.75">
      <c r="A21" s="19"/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  <row r="29" spans="1:5" ht="18">
      <c r="A29" s="19"/>
      <c r="B29" s="213" t="s">
        <v>104</v>
      </c>
      <c r="C29" s="214"/>
      <c r="D29" s="214"/>
      <c r="E29" s="214"/>
    </row>
    <row r="30" ht="12.75">
      <c r="A30" s="19"/>
    </row>
    <row r="48" spans="1:9" ht="12.75">
      <c r="A48" s="2" t="s">
        <v>86</v>
      </c>
      <c r="B48" s="2"/>
      <c r="C48" s="2"/>
      <c r="D48" s="2"/>
      <c r="E48" s="2" t="s">
        <v>99</v>
      </c>
      <c r="F48" s="2"/>
      <c r="G48" s="2"/>
      <c r="H48" s="2"/>
      <c r="I48" s="2"/>
    </row>
    <row r="49" spans="1:9" ht="12.75">
      <c r="A49" s="212" t="s">
        <v>91</v>
      </c>
      <c r="B49" s="212"/>
      <c r="C49" s="212"/>
      <c r="D49" s="212"/>
      <c r="E49" s="212"/>
      <c r="F49" s="212"/>
      <c r="G49" s="2"/>
      <c r="H49" s="3"/>
      <c r="I49" s="3"/>
    </row>
    <row r="50" spans="1:6" ht="12.75">
      <c r="A50" s="211" t="s">
        <v>30</v>
      </c>
      <c r="B50" s="212"/>
      <c r="C50" s="212"/>
      <c r="D50" s="212"/>
      <c r="E50" s="212"/>
      <c r="F50" s="212"/>
    </row>
    <row r="51" spans="1:5" ht="12.75">
      <c r="A51" s="207" t="s">
        <v>105</v>
      </c>
      <c r="B51" s="208"/>
      <c r="C51" s="208"/>
      <c r="E51" s="83" t="str">
        <f>+A51</f>
        <v>Dne:     8.9. 2017</v>
      </c>
    </row>
  </sheetData>
  <sheetProtection/>
  <mergeCells count="7">
    <mergeCell ref="A51:C51"/>
    <mergeCell ref="A11:F11"/>
    <mergeCell ref="A50:F50"/>
    <mergeCell ref="A49:F49"/>
    <mergeCell ref="B29:E29"/>
    <mergeCell ref="D14:F14"/>
    <mergeCell ref="D15:F15"/>
  </mergeCells>
  <printOptions/>
  <pageMargins left="1.1811023622047245" right="1.1811023622047245" top="0.3937007874015748" bottom="1.3779527559055118" header="0.5118110236220472" footer="0.9055118110236221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4">
      <selection activeCell="C14" sqref="C14"/>
    </sheetView>
  </sheetViews>
  <sheetFormatPr defaultColWidth="9.00390625" defaultRowHeight="12.75"/>
  <cols>
    <col min="1" max="1" width="15.75390625" style="0" customWidth="1"/>
    <col min="2" max="2" width="54.375" style="0" customWidth="1"/>
    <col min="3" max="3" width="17.00390625" style="0" customWidth="1"/>
  </cols>
  <sheetData>
    <row r="1" spans="1:3" ht="12.75">
      <c r="A1" s="19"/>
      <c r="B1" s="19" t="s">
        <v>106</v>
      </c>
      <c r="C1" s="36"/>
    </row>
    <row r="2" spans="1:3" ht="12.75">
      <c r="A2" s="19"/>
      <c r="B2" s="19"/>
      <c r="C2" s="36"/>
    </row>
    <row r="3" spans="1:3" ht="12.75">
      <c r="A3" s="182" t="s">
        <v>78</v>
      </c>
      <c r="B3" s="218" t="str">
        <f>ÚVOD!D14</f>
        <v>MŠ "Nad Přehradou", Liberec, Klášterní 149/16, p.o.</v>
      </c>
      <c r="C3" s="219"/>
    </row>
    <row r="4" ht="13.5" thickBot="1">
      <c r="B4" s="37"/>
    </row>
    <row r="5" spans="1:3" ht="12.75" customHeight="1">
      <c r="A5" s="223" t="s">
        <v>31</v>
      </c>
      <c r="B5" s="225" t="s">
        <v>32</v>
      </c>
      <c r="C5" s="221" t="s">
        <v>33</v>
      </c>
    </row>
    <row r="6" spans="1:3" ht="13.5" thickBot="1">
      <c r="A6" s="224"/>
      <c r="B6" s="226"/>
      <c r="C6" s="222"/>
    </row>
    <row r="7" spans="1:3" ht="25.5" customHeight="1">
      <c r="A7" s="38">
        <v>1</v>
      </c>
      <c r="B7" s="39" t="s">
        <v>34</v>
      </c>
      <c r="C7" s="40">
        <v>50</v>
      </c>
    </row>
    <row r="8" spans="1:3" ht="41.25" customHeight="1">
      <c r="A8" s="41">
        <v>2</v>
      </c>
      <c r="B8" s="42" t="s">
        <v>35</v>
      </c>
      <c r="C8" s="43">
        <v>7700</v>
      </c>
    </row>
    <row r="9" spans="1:3" ht="29.25" customHeight="1" thickBot="1">
      <c r="A9" s="44">
        <v>3</v>
      </c>
      <c r="B9" s="45" t="s">
        <v>36</v>
      </c>
      <c r="C9" s="46">
        <f>+C7*C8</f>
        <v>385000</v>
      </c>
    </row>
    <row r="10" spans="1:3" ht="29.25" customHeight="1" thickBot="1">
      <c r="A10" s="47"/>
      <c r="B10" s="48"/>
      <c r="C10" s="49"/>
    </row>
    <row r="11" spans="1:3" ht="13.5" customHeight="1">
      <c r="A11" s="50"/>
      <c r="B11" s="51" t="s">
        <v>37</v>
      </c>
      <c r="C11" s="52"/>
    </row>
    <row r="12" spans="1:3" ht="12.75">
      <c r="A12" s="53">
        <v>4</v>
      </c>
      <c r="B12" s="54" t="s">
        <v>73</v>
      </c>
      <c r="C12" s="201">
        <v>5330</v>
      </c>
    </row>
    <row r="13" spans="1:3" ht="12.75">
      <c r="A13" s="229">
        <v>5</v>
      </c>
      <c r="B13" s="55" t="s">
        <v>74</v>
      </c>
      <c r="C13" s="202">
        <v>24</v>
      </c>
    </row>
    <row r="14" spans="1:3" ht="12.75">
      <c r="A14" s="230"/>
      <c r="B14" s="145" t="s">
        <v>75</v>
      </c>
      <c r="C14" s="203">
        <v>0</v>
      </c>
    </row>
    <row r="15" spans="1:3" ht="13.5" thickBot="1">
      <c r="A15" s="56">
        <v>6</v>
      </c>
      <c r="B15" s="57" t="s">
        <v>38</v>
      </c>
      <c r="C15" s="58">
        <f>(C7-C13)*C12</f>
        <v>138580</v>
      </c>
    </row>
    <row r="16" spans="1:3" ht="13.5" thickBot="1">
      <c r="A16" s="59"/>
      <c r="B16" s="60"/>
      <c r="C16" s="61"/>
    </row>
    <row r="17" spans="1:3" ht="13.5" thickBot="1">
      <c r="A17" s="62"/>
      <c r="B17" s="63" t="s">
        <v>39</v>
      </c>
      <c r="C17" s="64">
        <f>C9-C15</f>
        <v>246420</v>
      </c>
    </row>
    <row r="18" spans="1:3" ht="13.5" thickBot="1">
      <c r="A18" s="6"/>
      <c r="C18" s="65"/>
    </row>
    <row r="19" spans="1:3" ht="13.5" thickBot="1">
      <c r="A19" s="227" t="s">
        <v>102</v>
      </c>
      <c r="B19" s="228"/>
      <c r="C19" s="66"/>
    </row>
    <row r="20" spans="1:3" ht="13.5" thickBot="1">
      <c r="A20" s="227" t="s">
        <v>103</v>
      </c>
      <c r="B20" s="228"/>
      <c r="C20" s="67"/>
    </row>
    <row r="21" spans="1:3" ht="14.25">
      <c r="A21" s="68"/>
      <c r="B21" s="69"/>
      <c r="C21" s="70"/>
    </row>
    <row r="22" spans="1:3" ht="14.25">
      <c r="A22" s="71"/>
      <c r="C22" s="65"/>
    </row>
    <row r="23" ht="12.75">
      <c r="A23" s="72" t="s">
        <v>107</v>
      </c>
    </row>
    <row r="24" spans="1:3" ht="12.75">
      <c r="A24" s="73" t="s">
        <v>40</v>
      </c>
      <c r="B24" s="74"/>
      <c r="C24" s="75"/>
    </row>
    <row r="25" spans="1:3" ht="12.75">
      <c r="A25" s="76" t="s">
        <v>79</v>
      </c>
      <c r="B25" s="77"/>
      <c r="C25" s="78"/>
    </row>
    <row r="26" spans="1:3" ht="12.75">
      <c r="A26" s="76" t="s">
        <v>82</v>
      </c>
      <c r="B26" s="77"/>
      <c r="C26" s="78"/>
    </row>
    <row r="27" spans="1:3" ht="12.75">
      <c r="A27" s="76"/>
      <c r="B27" s="144" t="s">
        <v>67</v>
      </c>
      <c r="C27" s="78"/>
    </row>
    <row r="28" spans="1:3" ht="12.75">
      <c r="A28" s="76" t="s">
        <v>80</v>
      </c>
      <c r="B28" s="77"/>
      <c r="C28" s="78"/>
    </row>
    <row r="29" spans="1:3" ht="12.75">
      <c r="A29" s="76"/>
      <c r="B29" s="144" t="s">
        <v>68</v>
      </c>
      <c r="C29" s="78"/>
    </row>
    <row r="30" spans="1:3" ht="12.75">
      <c r="A30" s="76" t="s">
        <v>81</v>
      </c>
      <c r="B30" s="77"/>
      <c r="C30" s="78"/>
    </row>
    <row r="31" spans="1:3" ht="12.75">
      <c r="A31" s="76"/>
      <c r="B31" s="144" t="s">
        <v>69</v>
      </c>
      <c r="C31" s="78"/>
    </row>
    <row r="32" spans="1:3" ht="12.75">
      <c r="A32" s="76" t="s">
        <v>83</v>
      </c>
      <c r="B32" s="77"/>
      <c r="C32" s="78"/>
    </row>
    <row r="33" spans="1:3" ht="12.75">
      <c r="A33" s="76"/>
      <c r="B33" s="144" t="s">
        <v>70</v>
      </c>
      <c r="C33" s="78"/>
    </row>
    <row r="34" spans="1:3" ht="12.75">
      <c r="A34" s="73" t="s">
        <v>41</v>
      </c>
      <c r="B34" s="74"/>
      <c r="C34" s="75"/>
    </row>
    <row r="35" spans="1:3" ht="12.75">
      <c r="A35" s="76" t="s">
        <v>76</v>
      </c>
      <c r="B35" s="77"/>
      <c r="C35" s="78"/>
    </row>
    <row r="36" spans="1:3" ht="12.75">
      <c r="A36" s="76" t="s">
        <v>84</v>
      </c>
      <c r="B36" s="77"/>
      <c r="C36" s="78"/>
    </row>
    <row r="37" spans="1:3" ht="12.75">
      <c r="A37" s="76"/>
      <c r="B37" s="142" t="s">
        <v>71</v>
      </c>
      <c r="C37" s="78"/>
    </row>
    <row r="38" spans="1:3" ht="12.75">
      <c r="A38" s="76" t="s">
        <v>85</v>
      </c>
      <c r="B38" s="77"/>
      <c r="C38" s="78"/>
    </row>
    <row r="39" spans="1:3" ht="12.75">
      <c r="A39" s="79"/>
      <c r="B39" s="143" t="s">
        <v>72</v>
      </c>
      <c r="C39" s="80"/>
    </row>
    <row r="40" spans="1:3" ht="12.75">
      <c r="A40" s="81"/>
      <c r="B40" s="81"/>
      <c r="C40" s="81"/>
    </row>
    <row r="41" spans="1:3" ht="12.75">
      <c r="A41" s="81"/>
      <c r="B41" s="81"/>
      <c r="C41" s="81"/>
    </row>
    <row r="42" spans="1:4" ht="12.75">
      <c r="A42" s="220" t="str">
        <f>+ÚVOD!A48</f>
        <v>sestavil: Ing. V. Klozová</v>
      </c>
      <c r="B42" s="220"/>
      <c r="C42" s="188" t="str">
        <f>+ÚVOD!A51</f>
        <v>Dne:     8.9. 2017</v>
      </c>
      <c r="D42" s="83"/>
    </row>
    <row r="43" spans="1:3" ht="12.75">
      <c r="A43" s="82"/>
      <c r="B43" s="82"/>
      <c r="C43" s="82"/>
    </row>
    <row r="44" spans="1:4" ht="12.75">
      <c r="A44" s="220" t="str">
        <f>+ÚVOD!E48</f>
        <v>ředitel:  Bc. Lucie Opalecká</v>
      </c>
      <c r="B44" s="220"/>
      <c r="C44" s="188" t="str">
        <f>+ÚVOD!A51</f>
        <v>Dne:     8.9. 2017</v>
      </c>
      <c r="D44" s="83"/>
    </row>
    <row r="45" spans="1:3" ht="12.75">
      <c r="A45" s="82"/>
      <c r="B45" s="82"/>
      <c r="C45" s="82"/>
    </row>
  </sheetData>
  <sheetProtection/>
  <mergeCells count="9">
    <mergeCell ref="B3:C3"/>
    <mergeCell ref="A44:B44"/>
    <mergeCell ref="C5:C6"/>
    <mergeCell ref="A5:A6"/>
    <mergeCell ref="B5:B6"/>
    <mergeCell ref="A42:B42"/>
    <mergeCell ref="A19:B19"/>
    <mergeCell ref="A20:B20"/>
    <mergeCell ref="A13:A14"/>
  </mergeCells>
  <printOptions/>
  <pageMargins left="0.787401575" right="0.787401575" top="0.52" bottom="0.55" header="0.4921259845" footer="0.492125984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5">
      <selection activeCell="B21" sqref="B21"/>
    </sheetView>
  </sheetViews>
  <sheetFormatPr defaultColWidth="9.00390625" defaultRowHeight="12.75"/>
  <cols>
    <col min="1" max="1" width="15.375" style="0" customWidth="1"/>
    <col min="2" max="2" width="40.25390625" style="0" customWidth="1"/>
    <col min="3" max="3" width="16.125" style="0" customWidth="1"/>
    <col min="4" max="4" width="16.75390625" style="0" customWidth="1"/>
    <col min="5" max="5" width="16.625" style="0" customWidth="1"/>
    <col min="6" max="6" width="11.25390625" style="0" customWidth="1"/>
  </cols>
  <sheetData>
    <row r="1" ht="12.75">
      <c r="A1" s="19" t="s">
        <v>108</v>
      </c>
    </row>
    <row r="2" ht="12.75">
      <c r="A2" s="141"/>
    </row>
    <row r="3" spans="1:2" ht="12.75">
      <c r="A3" s="182" t="str">
        <f>ÚVOD!A14:F14</f>
        <v>název organizace:                                                                                                   </v>
      </c>
      <c r="B3" s="183" t="str">
        <f>ÚVOD!D14</f>
        <v>MŠ "Nad Přehradou", Liberec, Klášterní 149/16, p.o.</v>
      </c>
    </row>
    <row r="4" spans="1:6" ht="13.5" thickBot="1">
      <c r="A4" s="19"/>
      <c r="B4" s="37"/>
      <c r="F4" s="6" t="s">
        <v>42</v>
      </c>
    </row>
    <row r="5" spans="1:6" ht="12.75" customHeight="1">
      <c r="A5" s="234" t="s">
        <v>31</v>
      </c>
      <c r="B5" s="236" t="s">
        <v>43</v>
      </c>
      <c r="C5" s="232" t="s">
        <v>109</v>
      </c>
      <c r="D5" s="232" t="s">
        <v>110</v>
      </c>
      <c r="E5" s="232" t="s">
        <v>111</v>
      </c>
      <c r="F5" s="238" t="s">
        <v>112</v>
      </c>
    </row>
    <row r="6" spans="1:6" ht="13.5" thickBot="1">
      <c r="A6" s="235"/>
      <c r="B6" s="237"/>
      <c r="C6" s="233"/>
      <c r="D6" s="233"/>
      <c r="E6" s="233"/>
      <c r="F6" s="239"/>
    </row>
    <row r="7" spans="1:6" ht="25.5" customHeight="1">
      <c r="A7" s="84">
        <v>1</v>
      </c>
      <c r="B7" s="85" t="s">
        <v>44</v>
      </c>
      <c r="C7" s="86">
        <v>46853</v>
      </c>
      <c r="D7" s="86">
        <f>+C7</f>
        <v>46853</v>
      </c>
      <c r="E7" s="86">
        <f>D7*1.05</f>
        <v>49195.65</v>
      </c>
      <c r="F7" s="87">
        <f aca="true" t="shared" si="0" ref="F7:F17">E7/D7</f>
        <v>1.05</v>
      </c>
    </row>
    <row r="8" spans="1:6" ht="24" customHeight="1">
      <c r="A8" s="88">
        <v>2</v>
      </c>
      <c r="B8" s="89" t="s">
        <v>45</v>
      </c>
      <c r="C8" s="86"/>
      <c r="D8" s="204"/>
      <c r="E8" s="205"/>
      <c r="F8" s="91" t="e">
        <f t="shared" si="0"/>
        <v>#DIV/0!</v>
      </c>
    </row>
    <row r="9" spans="1:6" ht="24" customHeight="1">
      <c r="A9" s="84">
        <v>3</v>
      </c>
      <c r="B9" s="92" t="s">
        <v>46</v>
      </c>
      <c r="C9" s="86"/>
      <c r="D9" s="86"/>
      <c r="E9" s="86"/>
      <c r="F9" s="91" t="e">
        <f t="shared" si="0"/>
        <v>#DIV/0!</v>
      </c>
    </row>
    <row r="10" spans="1:6" ht="24" customHeight="1">
      <c r="A10" s="88">
        <v>4</v>
      </c>
      <c r="B10" s="93" t="s">
        <v>47</v>
      </c>
      <c r="C10" s="94">
        <v>37148</v>
      </c>
      <c r="D10" s="94">
        <v>40860</v>
      </c>
      <c r="E10" s="86">
        <f>D10*1.05</f>
        <v>42903</v>
      </c>
      <c r="F10" s="95">
        <f t="shared" si="0"/>
        <v>1.05</v>
      </c>
    </row>
    <row r="11" spans="1:6" ht="24" customHeight="1">
      <c r="A11" s="88">
        <v>5</v>
      </c>
      <c r="B11" s="93" t="s">
        <v>48</v>
      </c>
      <c r="C11" s="90">
        <v>140075</v>
      </c>
      <c r="D11" s="90">
        <f>242960-87713+15000</f>
        <v>170247</v>
      </c>
      <c r="E11" s="86">
        <f>D11*1.05</f>
        <v>178759.35</v>
      </c>
      <c r="F11" s="95">
        <f t="shared" si="0"/>
        <v>1.05</v>
      </c>
    </row>
    <row r="12" spans="1:6" ht="24" customHeight="1">
      <c r="A12" s="88">
        <v>6</v>
      </c>
      <c r="B12" s="93" t="s">
        <v>49</v>
      </c>
      <c r="C12" s="90"/>
      <c r="D12" s="90"/>
      <c r="E12" s="90"/>
      <c r="F12" s="95" t="e">
        <f t="shared" si="0"/>
        <v>#DIV/0!</v>
      </c>
    </row>
    <row r="13" spans="1:6" ht="24" customHeight="1">
      <c r="A13" s="96"/>
      <c r="B13" s="97" t="s">
        <v>50</v>
      </c>
      <c r="C13" s="98">
        <f>C7+C10+C11+C12</f>
        <v>224076</v>
      </c>
      <c r="D13" s="98">
        <f>D7+D10+D11+D12</f>
        <v>257960</v>
      </c>
      <c r="E13" s="98">
        <f>E7+E10+E11+E12</f>
        <v>270858</v>
      </c>
      <c r="F13" s="99">
        <f t="shared" si="0"/>
        <v>1.05</v>
      </c>
    </row>
    <row r="14" spans="1:6" ht="24" customHeight="1">
      <c r="A14" s="88">
        <v>7</v>
      </c>
      <c r="B14" s="93" t="s">
        <v>51</v>
      </c>
      <c r="C14" s="90"/>
      <c r="D14" s="90"/>
      <c r="E14" s="90"/>
      <c r="F14" s="95" t="e">
        <f t="shared" si="0"/>
        <v>#DIV/0!</v>
      </c>
    </row>
    <row r="15" spans="1:6" ht="24" customHeight="1">
      <c r="A15" s="100">
        <v>8</v>
      </c>
      <c r="B15" s="101" t="s">
        <v>55</v>
      </c>
      <c r="C15" s="90"/>
      <c r="D15" s="90"/>
      <c r="E15" s="90"/>
      <c r="F15" s="95" t="e">
        <f t="shared" si="0"/>
        <v>#DIV/0!</v>
      </c>
    </row>
    <row r="16" spans="1:6" ht="24" customHeight="1" thickBot="1">
      <c r="A16" s="102"/>
      <c r="B16" s="97" t="s">
        <v>50</v>
      </c>
      <c r="C16" s="103">
        <f>C14+C15</f>
        <v>0</v>
      </c>
      <c r="D16" s="103">
        <f>D14+D15</f>
        <v>0</v>
      </c>
      <c r="E16" s="103">
        <f>E14+E15</f>
        <v>0</v>
      </c>
      <c r="F16" s="104" t="e">
        <f t="shared" si="0"/>
        <v>#DIV/0!</v>
      </c>
    </row>
    <row r="17" spans="1:6" ht="24" customHeight="1" thickBot="1">
      <c r="A17" s="105"/>
      <c r="B17" s="106" t="s">
        <v>52</v>
      </c>
      <c r="C17" s="107">
        <f>C13+C16</f>
        <v>224076</v>
      </c>
      <c r="D17" s="107">
        <f>D13+D16</f>
        <v>257960</v>
      </c>
      <c r="E17" s="107">
        <f>E13+E16</f>
        <v>270858</v>
      </c>
      <c r="F17" s="108">
        <f t="shared" si="0"/>
        <v>1.05</v>
      </c>
    </row>
    <row r="19" spans="1:6" ht="12.75">
      <c r="A19" t="s">
        <v>53</v>
      </c>
      <c r="B19" s="240" t="s">
        <v>54</v>
      </c>
      <c r="C19" s="208"/>
      <c r="D19" s="208"/>
      <c r="E19" s="208"/>
      <c r="F19" s="208"/>
    </row>
    <row r="20" ht="12.75">
      <c r="B20" s="109"/>
    </row>
    <row r="21" spans="1:5" ht="12.75">
      <c r="A21" s="82" t="str">
        <f>+ÚVOD!A48</f>
        <v>sestavil: Ing. V. Klozová</v>
      </c>
      <c r="B21" s="82"/>
      <c r="C21" s="82"/>
      <c r="D21" s="188" t="str">
        <f>+ÚVOD!A51</f>
        <v>Dne:     8.9. 2017</v>
      </c>
      <c r="E21" s="82"/>
    </row>
    <row r="22" spans="1:5" ht="12.75">
      <c r="A22" s="82"/>
      <c r="B22" s="82"/>
      <c r="C22" s="82"/>
      <c r="D22" s="82"/>
      <c r="E22" s="82"/>
    </row>
    <row r="23" spans="1:5" ht="12.75">
      <c r="A23" s="220" t="str">
        <f>+ÚVOD!E48</f>
        <v>ředitel:  Bc. Lucie Opalecká</v>
      </c>
      <c r="B23" s="220"/>
      <c r="C23" s="82"/>
      <c r="D23" s="188" t="str">
        <f>+ÚVOD!A51</f>
        <v>Dne:     8.9. 2017</v>
      </c>
      <c r="E23" s="82"/>
    </row>
    <row r="24" spans="1:5" ht="12.75">
      <c r="A24" s="82"/>
      <c r="B24" s="82"/>
      <c r="C24" s="82"/>
      <c r="D24" s="82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1:5" ht="12.75">
      <c r="A27" s="231"/>
      <c r="B27" s="208"/>
      <c r="C27" s="208"/>
      <c r="D27" s="208"/>
      <c r="E27" s="208"/>
    </row>
    <row r="28" spans="1:2" ht="12.75">
      <c r="A28" s="231"/>
      <c r="B28" s="231"/>
    </row>
    <row r="29" spans="1:2" ht="12.75">
      <c r="A29" s="231"/>
      <c r="B29" s="231"/>
    </row>
  </sheetData>
  <sheetProtection/>
  <mergeCells count="11">
    <mergeCell ref="F5:F6"/>
    <mergeCell ref="B19:F19"/>
    <mergeCell ref="A28:B28"/>
    <mergeCell ref="A29:B29"/>
    <mergeCell ref="A27:E27"/>
    <mergeCell ref="A23:B23"/>
    <mergeCell ref="E5:E6"/>
    <mergeCell ref="D5:D6"/>
    <mergeCell ref="A5:A6"/>
    <mergeCell ref="B5:B6"/>
    <mergeCell ref="C5:C6"/>
  </mergeCells>
  <printOptions horizontalCentered="1"/>
  <pageMargins left="0.23" right="0.7874015748031497" top="0.65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51"/>
  <sheetViews>
    <sheetView zoomScalePageLayoutView="0" workbookViewId="0" topLeftCell="A16">
      <selection activeCell="D21" sqref="D21"/>
    </sheetView>
  </sheetViews>
  <sheetFormatPr defaultColWidth="9.00390625" defaultRowHeight="12.75"/>
  <cols>
    <col min="1" max="1" width="15.25390625" style="0" customWidth="1"/>
    <col min="2" max="2" width="41.125" style="0" customWidth="1"/>
    <col min="3" max="3" width="14.00390625" style="0" customWidth="1"/>
    <col min="4" max="4" width="13.75390625" style="0" customWidth="1"/>
    <col min="5" max="5" width="14.875" style="0" customWidth="1"/>
    <col min="6" max="6" width="11.00390625" style="0" customWidth="1"/>
    <col min="7" max="7" width="12.625" style="0" customWidth="1"/>
    <col min="8" max="9" width="17.75390625" style="0" customWidth="1"/>
  </cols>
  <sheetData>
    <row r="4" spans="1:9" ht="12.75">
      <c r="A4" s="260" t="s">
        <v>113</v>
      </c>
      <c r="B4" s="261"/>
      <c r="C4" s="261"/>
      <c r="D4" s="261"/>
      <c r="E4" s="261"/>
      <c r="F4" s="261"/>
      <c r="G4" s="261"/>
      <c r="H4" s="261"/>
      <c r="I4" s="261"/>
    </row>
    <row r="5" spans="1:9" ht="12.75">
      <c r="A5" s="264"/>
      <c r="B5" s="265"/>
      <c r="C5" s="35"/>
      <c r="D5" s="35"/>
      <c r="E5" s="35"/>
      <c r="F5" s="35"/>
      <c r="G5" s="35"/>
      <c r="H5" s="35"/>
      <c r="I5" s="35"/>
    </row>
    <row r="6" spans="1:9" ht="12.75">
      <c r="A6" s="180" t="str">
        <f>ÚVOD!A14:F14</f>
        <v>název organizace:                                                                                                   </v>
      </c>
      <c r="B6" s="184" t="str">
        <f>ÚVOD!D14</f>
        <v>MŠ "Nad Přehradou", Liberec, Klášterní 149/16, p.o.</v>
      </c>
      <c r="C6" s="35"/>
      <c r="D6" s="35"/>
      <c r="E6" s="35"/>
      <c r="F6" s="35"/>
      <c r="G6" s="35"/>
      <c r="H6" s="35"/>
      <c r="I6" s="35"/>
    </row>
    <row r="7" spans="2:3" ht="14.25" customHeight="1" thickBot="1">
      <c r="B7" s="6" t="s">
        <v>56</v>
      </c>
      <c r="C7" s="37"/>
    </row>
    <row r="8" spans="1:9" ht="21" customHeight="1" thickBot="1">
      <c r="A8" s="241" t="s">
        <v>0</v>
      </c>
      <c r="B8" s="262" t="s">
        <v>25</v>
      </c>
      <c r="C8" s="252" t="s">
        <v>57</v>
      </c>
      <c r="D8" s="253"/>
      <c r="E8" s="254"/>
      <c r="F8" s="262" t="s">
        <v>22</v>
      </c>
      <c r="G8" s="16"/>
      <c r="H8" s="16"/>
      <c r="I8" s="16"/>
    </row>
    <row r="9" spans="1:10" ht="45.75" thickBot="1">
      <c r="A9" s="242"/>
      <c r="B9" s="263"/>
      <c r="C9" s="110" t="s">
        <v>58</v>
      </c>
      <c r="D9" s="110" t="s">
        <v>59</v>
      </c>
      <c r="E9" s="110" t="s">
        <v>60</v>
      </c>
      <c r="F9" s="222"/>
      <c r="G9" s="5"/>
      <c r="H9" s="5"/>
      <c r="I9" s="1"/>
      <c r="J9" s="1"/>
    </row>
    <row r="10" spans="1:10" ht="12.75">
      <c r="A10" s="196">
        <v>1</v>
      </c>
      <c r="B10" s="197" t="s">
        <v>100</v>
      </c>
      <c r="C10" s="196">
        <v>25000</v>
      </c>
      <c r="D10" s="198"/>
      <c r="E10" s="199"/>
      <c r="F10" s="111">
        <f aca="true" t="shared" si="0" ref="F10:F28">SUM(C10:E10)</f>
        <v>25000</v>
      </c>
      <c r="G10" s="5"/>
      <c r="H10" s="5"/>
      <c r="I10" s="1"/>
      <c r="J10" s="1"/>
    </row>
    <row r="11" spans="1:10" ht="12.75">
      <c r="A11" s="190">
        <v>2</v>
      </c>
      <c r="B11" s="191" t="s">
        <v>96</v>
      </c>
      <c r="C11" s="190">
        <v>15000</v>
      </c>
      <c r="D11" s="192"/>
      <c r="E11" s="193"/>
      <c r="F11" s="24">
        <f t="shared" si="0"/>
        <v>15000</v>
      </c>
      <c r="G11" s="5"/>
      <c r="H11" s="5"/>
      <c r="I11" s="1"/>
      <c r="J11" s="1"/>
    </row>
    <row r="12" spans="1:10" ht="12.75">
      <c r="A12" s="190">
        <v>3</v>
      </c>
      <c r="B12" s="191" t="s">
        <v>101</v>
      </c>
      <c r="C12" s="190">
        <v>20000</v>
      </c>
      <c r="D12" s="192"/>
      <c r="E12" s="193"/>
      <c r="F12" s="24">
        <f t="shared" si="0"/>
        <v>20000</v>
      </c>
      <c r="G12" s="5"/>
      <c r="H12" s="5"/>
      <c r="I12" s="1"/>
      <c r="J12" s="1"/>
    </row>
    <row r="13" spans="1:10" ht="12.75">
      <c r="A13" s="190">
        <v>4</v>
      </c>
      <c r="B13" s="191" t="s">
        <v>115</v>
      </c>
      <c r="C13" s="190"/>
      <c r="D13" s="192"/>
      <c r="E13" s="193">
        <v>80000</v>
      </c>
      <c r="F13" s="24">
        <f t="shared" si="0"/>
        <v>80000</v>
      </c>
      <c r="G13" s="5"/>
      <c r="H13" s="5"/>
      <c r="I13" s="1"/>
      <c r="J13" s="1"/>
    </row>
    <row r="14" spans="1:9" ht="22.5">
      <c r="A14" s="190">
        <v>5</v>
      </c>
      <c r="B14" s="206" t="s">
        <v>116</v>
      </c>
      <c r="C14" s="190"/>
      <c r="D14" s="192"/>
      <c r="E14" s="193">
        <v>50000</v>
      </c>
      <c r="F14" s="24">
        <f t="shared" si="0"/>
        <v>50000</v>
      </c>
      <c r="I14" s="1"/>
    </row>
    <row r="15" spans="1:9" ht="22.5">
      <c r="A15" s="190">
        <v>6</v>
      </c>
      <c r="B15" s="206" t="s">
        <v>117</v>
      </c>
      <c r="C15" s="190"/>
      <c r="D15" s="192"/>
      <c r="E15" s="193">
        <v>80000</v>
      </c>
      <c r="F15" s="24">
        <f t="shared" si="0"/>
        <v>80000</v>
      </c>
      <c r="I15" s="1"/>
    </row>
    <row r="16" spans="1:9" ht="22.5">
      <c r="A16" s="190">
        <v>7</v>
      </c>
      <c r="B16" s="206" t="s">
        <v>118</v>
      </c>
      <c r="C16" s="190"/>
      <c r="D16" s="192"/>
      <c r="E16" s="193" t="s">
        <v>119</v>
      </c>
      <c r="F16" s="24">
        <f t="shared" si="0"/>
        <v>0</v>
      </c>
      <c r="I16" s="1"/>
    </row>
    <row r="17" spans="1:9" ht="12.75">
      <c r="A17" s="112">
        <v>8</v>
      </c>
      <c r="B17" s="113" t="s">
        <v>120</v>
      </c>
      <c r="C17" s="112"/>
      <c r="D17" s="114"/>
      <c r="E17" s="115" t="s">
        <v>119</v>
      </c>
      <c r="F17" s="24">
        <f t="shared" si="0"/>
        <v>0</v>
      </c>
      <c r="G17" s="4"/>
      <c r="H17" s="4"/>
      <c r="I17" s="1"/>
    </row>
    <row r="18" spans="1:9" ht="12.75">
      <c r="A18" s="112"/>
      <c r="B18" s="113"/>
      <c r="C18" s="112"/>
      <c r="D18" s="114"/>
      <c r="E18" s="115"/>
      <c r="F18" s="24">
        <f t="shared" si="0"/>
        <v>0</v>
      </c>
      <c r="G18" s="1"/>
      <c r="H18" s="1"/>
      <c r="I18" s="1"/>
    </row>
    <row r="19" spans="1:9" ht="12.75">
      <c r="A19" s="112"/>
      <c r="B19" s="113"/>
      <c r="C19" s="112"/>
      <c r="D19" s="114"/>
      <c r="E19" s="115"/>
      <c r="F19" s="24">
        <f t="shared" si="0"/>
        <v>0</v>
      </c>
      <c r="G19" s="1"/>
      <c r="H19" s="1"/>
      <c r="I19" s="1"/>
    </row>
    <row r="20" spans="1:9" ht="12.75">
      <c r="A20" s="112"/>
      <c r="B20" s="113"/>
      <c r="C20" s="112"/>
      <c r="D20" s="114"/>
      <c r="E20" s="115"/>
      <c r="F20" s="24">
        <f t="shared" si="0"/>
        <v>0</v>
      </c>
      <c r="G20" s="1"/>
      <c r="H20" s="1"/>
      <c r="I20" s="1"/>
    </row>
    <row r="21" spans="1:9" ht="12.75">
      <c r="A21" s="112"/>
      <c r="B21" s="113"/>
      <c r="C21" s="112"/>
      <c r="D21" s="114"/>
      <c r="E21" s="115"/>
      <c r="F21" s="24">
        <f t="shared" si="0"/>
        <v>0</v>
      </c>
      <c r="G21" s="1"/>
      <c r="H21" s="1"/>
      <c r="I21" s="1"/>
    </row>
    <row r="22" spans="1:9" ht="12.75">
      <c r="A22" s="112"/>
      <c r="B22" s="113"/>
      <c r="C22" s="112"/>
      <c r="D22" s="114"/>
      <c r="E22" s="115"/>
      <c r="F22" s="24">
        <f t="shared" si="0"/>
        <v>0</v>
      </c>
      <c r="G22" s="1"/>
      <c r="H22" s="1"/>
      <c r="I22" s="1"/>
    </row>
    <row r="23" spans="1:9" ht="12.75">
      <c r="A23" s="112"/>
      <c r="B23" s="113"/>
      <c r="C23" s="112"/>
      <c r="D23" s="114"/>
      <c r="E23" s="115"/>
      <c r="F23" s="24">
        <f t="shared" si="0"/>
        <v>0</v>
      </c>
      <c r="G23" s="1"/>
      <c r="H23" s="1"/>
      <c r="I23" s="1"/>
    </row>
    <row r="24" spans="1:8" ht="12.75">
      <c r="A24" s="190"/>
      <c r="B24" s="191"/>
      <c r="C24" s="190"/>
      <c r="D24" s="192"/>
      <c r="E24" s="193"/>
      <c r="F24" s="24">
        <f t="shared" si="0"/>
        <v>0</v>
      </c>
      <c r="G24" s="1"/>
      <c r="H24" s="1"/>
    </row>
    <row r="25" spans="1:8" ht="12.75">
      <c r="A25" s="190"/>
      <c r="B25" s="191"/>
      <c r="C25" s="190"/>
      <c r="D25" s="192"/>
      <c r="E25" s="193"/>
      <c r="F25" s="24">
        <f t="shared" si="0"/>
        <v>0</v>
      </c>
      <c r="G25" s="1"/>
      <c r="H25" s="1"/>
    </row>
    <row r="26" spans="1:8" ht="12.75">
      <c r="A26" s="190"/>
      <c r="B26" s="191"/>
      <c r="C26" s="190"/>
      <c r="D26" s="192"/>
      <c r="E26" s="193"/>
      <c r="F26" s="24">
        <f t="shared" si="0"/>
        <v>0</v>
      </c>
      <c r="G26" s="1"/>
      <c r="H26" s="1"/>
    </row>
    <row r="27" spans="1:8" ht="12.75">
      <c r="A27" s="112"/>
      <c r="B27" s="113"/>
      <c r="C27" s="112"/>
      <c r="D27" s="114"/>
      <c r="E27" s="115"/>
      <c r="F27" s="24">
        <f t="shared" si="0"/>
        <v>0</v>
      </c>
      <c r="G27" s="1"/>
      <c r="H27" s="1"/>
    </row>
    <row r="28" spans="1:8" ht="13.5" thickBot="1">
      <c r="A28" s="116"/>
      <c r="B28" s="117"/>
      <c r="C28" s="116"/>
      <c r="D28" s="118"/>
      <c r="E28" s="119"/>
      <c r="F28" s="120">
        <f t="shared" si="0"/>
        <v>0</v>
      </c>
      <c r="G28" s="1"/>
      <c r="H28" s="1"/>
    </row>
    <row r="29" spans="1:9" ht="13.5" thickBot="1">
      <c r="A29" s="121"/>
      <c r="B29" s="122" t="s">
        <v>61</v>
      </c>
      <c r="C29" s="123">
        <f>SUM(C10:C28)</f>
        <v>60000</v>
      </c>
      <c r="D29" s="123">
        <f>SUM(D10:D28)</f>
        <v>0</v>
      </c>
      <c r="E29" s="123">
        <f>SUM(E10:E28)</f>
        <v>210000</v>
      </c>
      <c r="F29" s="123">
        <f>SUM(F10:F28)</f>
        <v>270000</v>
      </c>
      <c r="G29" s="1"/>
      <c r="H29" s="1"/>
      <c r="I29" s="1"/>
    </row>
    <row r="30" spans="1:9" ht="12.75">
      <c r="A30" s="124"/>
      <c r="B30" s="124"/>
      <c r="C30" s="125"/>
      <c r="D30" s="125"/>
      <c r="E30" s="125"/>
      <c r="F30" s="125"/>
      <c r="G30" s="1"/>
      <c r="H30" s="1"/>
      <c r="I30" s="1"/>
    </row>
    <row r="31" spans="1:9" ht="12.75">
      <c r="A31" s="126"/>
      <c r="B31" s="126"/>
      <c r="C31" s="127"/>
      <c r="D31" s="127"/>
      <c r="E31" s="127"/>
      <c r="F31" s="127"/>
      <c r="G31" s="1"/>
      <c r="H31" s="1"/>
      <c r="I31" s="1"/>
    </row>
    <row r="32" spans="1:9" ht="12.75" customHeight="1" thickBot="1">
      <c r="A32" s="126"/>
      <c r="B32" s="128" t="s">
        <v>62</v>
      </c>
      <c r="C32" s="127"/>
      <c r="D32" s="127"/>
      <c r="E32" s="127"/>
      <c r="F32" s="127"/>
      <c r="G32" s="1"/>
      <c r="H32" s="1"/>
      <c r="I32" s="1"/>
    </row>
    <row r="33" spans="1:9" ht="19.5" customHeight="1">
      <c r="A33" s="241" t="s">
        <v>0</v>
      </c>
      <c r="B33" s="256" t="s">
        <v>63</v>
      </c>
      <c r="C33" s="257"/>
      <c r="D33" s="255" t="s">
        <v>64</v>
      </c>
      <c r="E33" s="255" t="s">
        <v>65</v>
      </c>
      <c r="F33" s="250" t="s">
        <v>22</v>
      </c>
      <c r="G33" s="129"/>
      <c r="H33" s="1"/>
      <c r="I33" s="1"/>
    </row>
    <row r="34" spans="1:9" ht="20.25" customHeight="1" thickBot="1">
      <c r="A34" s="242"/>
      <c r="B34" s="258"/>
      <c r="C34" s="259"/>
      <c r="D34" s="251"/>
      <c r="E34" s="251"/>
      <c r="F34" s="251"/>
      <c r="G34" s="130"/>
      <c r="H34" s="1"/>
      <c r="I34" s="1"/>
    </row>
    <row r="35" spans="1:9" ht="12.75">
      <c r="A35" s="196"/>
      <c r="B35" s="247"/>
      <c r="C35" s="247"/>
      <c r="D35" s="199"/>
      <c r="E35" s="200"/>
      <c r="F35" s="111">
        <f>D35+E35</f>
        <v>0</v>
      </c>
      <c r="G35" s="131"/>
      <c r="H35" s="1"/>
      <c r="I35" s="1"/>
    </row>
    <row r="36" spans="1:7" ht="12.75">
      <c r="A36" s="194"/>
      <c r="B36" s="248"/>
      <c r="C36" s="249"/>
      <c r="D36" s="195"/>
      <c r="E36" s="195"/>
      <c r="F36" s="24">
        <f>D36+E36</f>
        <v>0</v>
      </c>
      <c r="G36" s="131"/>
    </row>
    <row r="37" spans="1:7" ht="12.75">
      <c r="A37" s="112"/>
      <c r="B37" s="243"/>
      <c r="C37" s="244"/>
      <c r="D37" s="115"/>
      <c r="E37" s="115"/>
      <c r="F37" s="24">
        <f>D37+E37</f>
        <v>0</v>
      </c>
      <c r="G37" s="131"/>
    </row>
    <row r="38" spans="1:7" ht="12.75">
      <c r="A38" s="132"/>
      <c r="B38" s="243"/>
      <c r="C38" s="244"/>
      <c r="D38" s="133"/>
      <c r="E38" s="134"/>
      <c r="F38" s="24">
        <f>D38+E38</f>
        <v>0</v>
      </c>
      <c r="G38" s="131"/>
    </row>
    <row r="39" spans="1:7" ht="13.5" thickBot="1">
      <c r="A39" s="135"/>
      <c r="B39" s="243"/>
      <c r="C39" s="244"/>
      <c r="D39" s="136"/>
      <c r="E39" s="137"/>
      <c r="F39" s="120">
        <f>D39+E39</f>
        <v>0</v>
      </c>
      <c r="G39" s="131"/>
    </row>
    <row r="40" spans="1:7" ht="13.5" thickBot="1">
      <c r="A40" s="138"/>
      <c r="B40" s="245" t="s">
        <v>50</v>
      </c>
      <c r="C40" s="246"/>
      <c r="D40" s="123">
        <f>SUM(D35:D39)</f>
        <v>0</v>
      </c>
      <c r="E40" s="123">
        <f>SUM(E35:E39)</f>
        <v>0</v>
      </c>
      <c r="F40" s="123">
        <f>SUM(F35:F39)</f>
        <v>0</v>
      </c>
      <c r="G40" s="139"/>
    </row>
    <row r="41" spans="2:6" ht="12.75">
      <c r="B41" s="1"/>
      <c r="C41" s="1"/>
      <c r="D41" s="1"/>
      <c r="E41" s="1"/>
      <c r="F41" s="1"/>
    </row>
    <row r="42" spans="1:6" ht="12.75">
      <c r="A42" s="82" t="str">
        <f>+ÚVOD!A48</f>
        <v>sestavil: Ing. V. Klozová</v>
      </c>
      <c r="B42" s="82"/>
      <c r="C42" s="82"/>
      <c r="D42" s="82"/>
      <c r="E42" s="188" t="str">
        <f>+ÚVOD!A51</f>
        <v>Dne:     8.9. 2017</v>
      </c>
      <c r="F42" s="140"/>
    </row>
    <row r="43" spans="1:6" ht="12.75">
      <c r="A43" s="82"/>
      <c r="B43" s="82"/>
      <c r="C43" s="82"/>
      <c r="D43" s="82"/>
      <c r="E43" s="82"/>
      <c r="F43" s="1"/>
    </row>
    <row r="44" spans="1:6" ht="12.75">
      <c r="A44" s="82" t="str">
        <f>+ÚVOD!E48</f>
        <v>ředitel:  Bc. Lucie Opalecká</v>
      </c>
      <c r="B44" s="82"/>
      <c r="C44" s="82"/>
      <c r="D44" s="82"/>
      <c r="E44" s="188" t="str">
        <f>+ÚVOD!A51</f>
        <v>Dne:     8.9. 2017</v>
      </c>
      <c r="F44" s="140"/>
    </row>
    <row r="45" spans="1:6" ht="12.75">
      <c r="A45" s="82"/>
      <c r="B45" s="82"/>
      <c r="C45" s="82"/>
      <c r="D45" s="82"/>
      <c r="E45" s="82"/>
      <c r="F45" s="1"/>
    </row>
    <row r="46" spans="1:6" ht="12.75">
      <c r="A46" s="36"/>
      <c r="B46" s="82"/>
      <c r="C46" s="82"/>
      <c r="D46" s="82"/>
      <c r="E46" s="82"/>
      <c r="F46" s="1"/>
    </row>
    <row r="47" spans="2:6" ht="12.75">
      <c r="B47" s="1"/>
      <c r="C47" s="1"/>
      <c r="D47" s="1"/>
      <c r="E47" s="1"/>
      <c r="F47" s="1"/>
    </row>
    <row r="48" spans="1:4" ht="12.75">
      <c r="A48" s="17" t="s">
        <v>26</v>
      </c>
      <c r="B48" s="17"/>
      <c r="C48" s="17"/>
      <c r="D48" s="1"/>
    </row>
    <row r="49" spans="1:4" ht="12.75">
      <c r="A49" s="17" t="s">
        <v>66</v>
      </c>
      <c r="B49" s="17"/>
      <c r="C49" s="17"/>
      <c r="D49" s="1"/>
    </row>
    <row r="50" spans="1:3" ht="12.75">
      <c r="A50" s="231"/>
      <c r="B50" s="231"/>
      <c r="C50" s="17"/>
    </row>
    <row r="51" spans="1:3" ht="12.75">
      <c r="A51" s="231"/>
      <c r="B51" s="231"/>
      <c r="C51" s="17"/>
    </row>
  </sheetData>
  <sheetProtection/>
  <mergeCells count="19">
    <mergeCell ref="F33:F34"/>
    <mergeCell ref="C8:E8"/>
    <mergeCell ref="E33:E34"/>
    <mergeCell ref="B33:C34"/>
    <mergeCell ref="D33:D34"/>
    <mergeCell ref="A4:I4"/>
    <mergeCell ref="A8:A9"/>
    <mergeCell ref="B8:B9"/>
    <mergeCell ref="F8:F9"/>
    <mergeCell ref="A5:B5"/>
    <mergeCell ref="A50:B50"/>
    <mergeCell ref="A51:B51"/>
    <mergeCell ref="A33:A34"/>
    <mergeCell ref="B39:C39"/>
    <mergeCell ref="B40:C40"/>
    <mergeCell ref="B35:C35"/>
    <mergeCell ref="B36:C36"/>
    <mergeCell ref="B37:C37"/>
    <mergeCell ref="B38:C38"/>
  </mergeCells>
  <printOptions horizontalCentered="1"/>
  <pageMargins left="0.24" right="0.24" top="0.75" bottom="0.984251968503937" header="0.5118110236220472" footer="0.5118110236220472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6">
      <selection activeCell="J16" sqref="J16"/>
    </sheetView>
  </sheetViews>
  <sheetFormatPr defaultColWidth="9.00390625" defaultRowHeight="12.75"/>
  <cols>
    <col min="1" max="1" width="3.75390625" style="8" customWidth="1"/>
    <col min="2" max="2" width="11.375" style="8" customWidth="1"/>
    <col min="3" max="3" width="12.125" style="8" customWidth="1"/>
    <col min="4" max="4" width="9.125" style="8" customWidth="1"/>
    <col min="5" max="5" width="5.875" style="8" customWidth="1"/>
    <col min="6" max="6" width="11.25390625" style="8" customWidth="1"/>
    <col min="7" max="7" width="13.00390625" style="8" customWidth="1"/>
    <col min="8" max="8" width="12.00390625" style="8" customWidth="1"/>
    <col min="9" max="9" width="12.625" style="8" customWidth="1"/>
    <col min="10" max="10" width="15.75390625" style="8" customWidth="1"/>
    <col min="11" max="11" width="11.125" style="8" customWidth="1"/>
    <col min="12" max="13" width="12.25390625" style="8" customWidth="1"/>
    <col min="14" max="16384" width="9.125" style="8" customWidth="1"/>
  </cols>
  <sheetData>
    <row r="1" spans="1:13" ht="12.7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11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8" ht="12.75" customHeight="1" thickBot="1">
      <c r="A3" s="181" t="str">
        <f>ÚVOD!A14:F14</f>
        <v>název organizace:                                                                                                   </v>
      </c>
      <c r="B3" s="181"/>
      <c r="C3" s="334" t="str">
        <f>ÚVOD!D14</f>
        <v>MŠ "Nad Přehradou", Liberec, Klášterní 149/16, p.o.</v>
      </c>
      <c r="D3" s="335"/>
      <c r="E3" s="335"/>
      <c r="F3" s="335"/>
      <c r="G3" s="335"/>
      <c r="H3" s="335"/>
    </row>
    <row r="4" spans="1:10" ht="13.5" thickBot="1">
      <c r="A4" s="313" t="s">
        <v>77</v>
      </c>
      <c r="B4" s="314"/>
      <c r="C4" s="314"/>
      <c r="D4" s="314"/>
      <c r="E4" s="314"/>
      <c r="F4" s="314"/>
      <c r="G4" s="314"/>
      <c r="H4" s="314"/>
      <c r="I4" s="314"/>
      <c r="J4" s="246"/>
    </row>
    <row r="5" spans="1:10" ht="13.5" customHeight="1">
      <c r="A5" s="299" t="s">
        <v>2</v>
      </c>
      <c r="B5" s="300"/>
      <c r="C5" s="300"/>
      <c r="D5" s="294" t="s">
        <v>3</v>
      </c>
      <c r="E5" s="294"/>
      <c r="F5" s="277" t="s">
        <v>4</v>
      </c>
      <c r="G5" s="277" t="s">
        <v>5</v>
      </c>
      <c r="H5" s="277"/>
      <c r="I5" s="277"/>
      <c r="J5" s="306" t="s">
        <v>6</v>
      </c>
    </row>
    <row r="6" spans="1:10" ht="18" customHeight="1">
      <c r="A6" s="301"/>
      <c r="B6" s="302"/>
      <c r="C6" s="302"/>
      <c r="D6" s="295"/>
      <c r="E6" s="295"/>
      <c r="F6" s="309"/>
      <c r="G6" s="309" t="s">
        <v>7</v>
      </c>
      <c r="H6" s="311" t="s">
        <v>8</v>
      </c>
      <c r="I6" s="311" t="s">
        <v>9</v>
      </c>
      <c r="J6" s="307"/>
    </row>
    <row r="7" spans="1:10" ht="13.5" thickBot="1">
      <c r="A7" s="303"/>
      <c r="B7" s="304"/>
      <c r="C7" s="304"/>
      <c r="D7" s="296"/>
      <c r="E7" s="296"/>
      <c r="F7" s="310"/>
      <c r="G7" s="310"/>
      <c r="H7" s="312"/>
      <c r="I7" s="312"/>
      <c r="J7" s="308"/>
    </row>
    <row r="8" spans="1:10" ht="13.5" thickBot="1">
      <c r="A8" s="9">
        <v>1</v>
      </c>
      <c r="B8" s="266" t="s">
        <v>10</v>
      </c>
      <c r="C8" s="267"/>
      <c r="D8" s="333">
        <f>SUM(D9:E11)</f>
        <v>132730</v>
      </c>
      <c r="E8" s="333"/>
      <c r="F8" s="22">
        <f>SUM(F9:F11)</f>
        <v>21936</v>
      </c>
      <c r="G8" s="22" t="s">
        <v>21</v>
      </c>
      <c r="H8" s="22" t="s">
        <v>21</v>
      </c>
      <c r="I8" s="22">
        <f>SUM(I9:I11)</f>
        <v>12480</v>
      </c>
      <c r="J8" s="23">
        <f>SUM(J9:J11)</f>
        <v>98314</v>
      </c>
    </row>
    <row r="9" spans="1:10" ht="12.75">
      <c r="A9" s="10">
        <v>2</v>
      </c>
      <c r="B9" s="268" t="s">
        <v>11</v>
      </c>
      <c r="C9" s="268"/>
      <c r="D9" s="297">
        <v>48279</v>
      </c>
      <c r="E9" s="297"/>
      <c r="F9" s="146">
        <v>5040</v>
      </c>
      <c r="G9" s="146">
        <v>12</v>
      </c>
      <c r="H9" s="169">
        <v>0.0833</v>
      </c>
      <c r="I9" s="146">
        <v>4032</v>
      </c>
      <c r="J9" s="147">
        <f>D9-F9-I9</f>
        <v>39207</v>
      </c>
    </row>
    <row r="10" spans="1:10" ht="12.75">
      <c r="A10" s="10">
        <v>3</v>
      </c>
      <c r="B10" s="285" t="s">
        <v>12</v>
      </c>
      <c r="C10" s="285"/>
      <c r="D10" s="298">
        <v>84451</v>
      </c>
      <c r="E10" s="298"/>
      <c r="F10" s="148">
        <v>16896</v>
      </c>
      <c r="G10" s="148">
        <v>10</v>
      </c>
      <c r="H10" s="170">
        <v>0.1</v>
      </c>
      <c r="I10" s="148">
        <v>8448</v>
      </c>
      <c r="J10" s="147">
        <f>D10-F10-I10</f>
        <v>59107</v>
      </c>
    </row>
    <row r="11" spans="1:10" ht="13.5" thickBot="1">
      <c r="A11" s="10">
        <v>4</v>
      </c>
      <c r="B11" s="269" t="s">
        <v>13</v>
      </c>
      <c r="C11" s="269"/>
      <c r="D11" s="270"/>
      <c r="E11" s="270"/>
      <c r="F11" s="149"/>
      <c r="G11" s="149">
        <v>20</v>
      </c>
      <c r="H11" s="171">
        <v>0.05</v>
      </c>
      <c r="I11" s="149"/>
      <c r="J11" s="147">
        <f>D11-F11-I11</f>
        <v>0</v>
      </c>
    </row>
    <row r="12" spans="1:10" ht="13.5" thickBot="1">
      <c r="A12" s="11">
        <v>5</v>
      </c>
      <c r="B12" s="266" t="s">
        <v>14</v>
      </c>
      <c r="C12" s="267"/>
      <c r="D12" s="333">
        <f>SUM(D13:E16)</f>
        <v>1651252</v>
      </c>
      <c r="E12" s="333"/>
      <c r="F12" s="22">
        <f>SUM(F13:F16)</f>
        <v>1596973</v>
      </c>
      <c r="G12" s="22" t="s">
        <v>21</v>
      </c>
      <c r="H12" s="22" t="s">
        <v>21</v>
      </c>
      <c r="I12" s="22">
        <f>SUM(I13:I16)</f>
        <v>33036</v>
      </c>
      <c r="J12" s="23">
        <f>SUM(J13:J16)</f>
        <v>21243</v>
      </c>
    </row>
    <row r="13" spans="1:10" ht="12.75">
      <c r="A13" s="10">
        <v>6</v>
      </c>
      <c r="B13" s="268" t="s">
        <v>13</v>
      </c>
      <c r="C13" s="268"/>
      <c r="D13" s="297">
        <v>0</v>
      </c>
      <c r="E13" s="297"/>
      <c r="F13" s="146">
        <v>0</v>
      </c>
      <c r="G13" s="146"/>
      <c r="H13" s="169"/>
      <c r="I13" s="146"/>
      <c r="J13" s="147"/>
    </row>
    <row r="14" spans="1:10" ht="12.75">
      <c r="A14" s="10">
        <v>7</v>
      </c>
      <c r="B14" s="285" t="s">
        <v>15</v>
      </c>
      <c r="C14" s="285"/>
      <c r="D14" s="298">
        <v>0</v>
      </c>
      <c r="E14" s="298"/>
      <c r="F14" s="148">
        <v>0</v>
      </c>
      <c r="G14" s="148"/>
      <c r="H14" s="170"/>
      <c r="I14" s="148"/>
      <c r="J14" s="150">
        <f>+D14-F14-I14</f>
        <v>0</v>
      </c>
    </row>
    <row r="15" spans="1:10" ht="12.75">
      <c r="A15" s="10">
        <v>8</v>
      </c>
      <c r="B15" s="269" t="s">
        <v>23</v>
      </c>
      <c r="C15" s="269"/>
      <c r="D15" s="270"/>
      <c r="E15" s="270"/>
      <c r="F15" s="149"/>
      <c r="G15" s="149">
        <v>10</v>
      </c>
      <c r="H15" s="171">
        <v>0.1</v>
      </c>
      <c r="I15" s="149">
        <v>0</v>
      </c>
      <c r="J15" s="150">
        <f>+D15-F15-I15</f>
        <v>0</v>
      </c>
    </row>
    <row r="16" spans="1:10" ht="13.5" customHeight="1" thickBot="1">
      <c r="A16" s="10">
        <v>9</v>
      </c>
      <c r="B16" s="269" t="s">
        <v>95</v>
      </c>
      <c r="C16" s="269"/>
      <c r="D16" s="270">
        <v>1651252</v>
      </c>
      <c r="E16" s="270"/>
      <c r="F16" s="149">
        <v>1596973</v>
      </c>
      <c r="G16" s="149">
        <v>50</v>
      </c>
      <c r="H16" s="171">
        <v>0.02</v>
      </c>
      <c r="I16" s="149">
        <v>33036</v>
      </c>
      <c r="J16" s="150">
        <f>+D16-F16-I16</f>
        <v>21243</v>
      </c>
    </row>
    <row r="17" spans="1:10" ht="24" customHeight="1" thickBot="1">
      <c r="A17" s="25">
        <v>10</v>
      </c>
      <c r="B17" s="336" t="s">
        <v>19</v>
      </c>
      <c r="C17" s="337"/>
      <c r="D17" s="338">
        <f>D8+D12</f>
        <v>1783982</v>
      </c>
      <c r="E17" s="339"/>
      <c r="F17" s="28">
        <f>F8+F12</f>
        <v>1618909</v>
      </c>
      <c r="G17" s="28" t="s">
        <v>21</v>
      </c>
      <c r="H17" s="28" t="s">
        <v>21</v>
      </c>
      <c r="I17" s="29">
        <f>I8+I12</f>
        <v>45516</v>
      </c>
      <c r="J17" s="30">
        <f>J8+J12</f>
        <v>119557</v>
      </c>
    </row>
    <row r="18" spans="1:10" ht="15.75" customHeight="1">
      <c r="A18" s="31"/>
      <c r="B18" s="32"/>
      <c r="C18" s="32"/>
      <c r="D18" s="33"/>
      <c r="E18" s="33"/>
      <c r="F18" s="33"/>
      <c r="G18" s="33"/>
      <c r="H18" s="33"/>
      <c r="I18" s="34"/>
      <c r="J18" s="33"/>
    </row>
    <row r="19" spans="1:10" ht="13.5" thickBot="1">
      <c r="A19" s="12"/>
      <c r="B19" s="13"/>
      <c r="C19" s="13"/>
      <c r="D19" s="14"/>
      <c r="E19" s="14"/>
      <c r="F19" s="14"/>
      <c r="G19" s="14"/>
      <c r="H19" s="14"/>
      <c r="I19" s="14"/>
      <c r="J19" s="14"/>
    </row>
    <row r="20" spans="1:10" ht="13.5" customHeight="1" thickBot="1">
      <c r="A20" s="313" t="s">
        <v>17</v>
      </c>
      <c r="B20" s="314"/>
      <c r="C20" s="314"/>
      <c r="D20" s="314"/>
      <c r="E20" s="314"/>
      <c r="F20" s="314"/>
      <c r="G20" s="314"/>
      <c r="H20" s="314"/>
      <c r="I20" s="314"/>
      <c r="J20" s="246"/>
    </row>
    <row r="21" spans="1:10" ht="18" customHeight="1">
      <c r="A21" s="299" t="s">
        <v>2</v>
      </c>
      <c r="B21" s="300"/>
      <c r="C21" s="300"/>
      <c r="D21" s="294" t="s">
        <v>3</v>
      </c>
      <c r="E21" s="294"/>
      <c r="F21" s="277" t="s">
        <v>4</v>
      </c>
      <c r="G21" s="277" t="s">
        <v>18</v>
      </c>
      <c r="H21" s="277"/>
      <c r="I21" s="277"/>
      <c r="J21" s="306" t="s">
        <v>6</v>
      </c>
    </row>
    <row r="22" spans="1:10" ht="12.75" customHeight="1">
      <c r="A22" s="301"/>
      <c r="B22" s="302"/>
      <c r="C22" s="302"/>
      <c r="D22" s="295"/>
      <c r="E22" s="295"/>
      <c r="F22" s="309"/>
      <c r="G22" s="309" t="s">
        <v>27</v>
      </c>
      <c r="H22" s="311" t="s">
        <v>28</v>
      </c>
      <c r="I22" s="311" t="s">
        <v>29</v>
      </c>
      <c r="J22" s="307"/>
    </row>
    <row r="23" spans="1:10" ht="13.5" thickBot="1">
      <c r="A23" s="303"/>
      <c r="B23" s="304"/>
      <c r="C23" s="304"/>
      <c r="D23" s="296"/>
      <c r="E23" s="296"/>
      <c r="F23" s="310"/>
      <c r="G23" s="310"/>
      <c r="H23" s="312"/>
      <c r="I23" s="312"/>
      <c r="J23" s="308"/>
    </row>
    <row r="24" spans="1:10" ht="13.5" thickBot="1">
      <c r="A24" s="9">
        <v>11</v>
      </c>
      <c r="B24" s="266" t="s">
        <v>10</v>
      </c>
      <c r="C24" s="267"/>
      <c r="D24" s="323">
        <f>SUM(D25:E27)</f>
        <v>0</v>
      </c>
      <c r="E24" s="324"/>
      <c r="F24" s="26">
        <f>SUM(F25:F27)</f>
        <v>0</v>
      </c>
      <c r="G24" s="22" t="s">
        <v>21</v>
      </c>
      <c r="H24" s="22" t="s">
        <v>21</v>
      </c>
      <c r="I24" s="26">
        <f>SUM(I25:I27)</f>
        <v>0</v>
      </c>
      <c r="J24" s="27">
        <f>SUM(J25:J27)</f>
        <v>0</v>
      </c>
    </row>
    <row r="25" spans="1:10" ht="12.75">
      <c r="A25" s="10">
        <v>12</v>
      </c>
      <c r="B25" s="268" t="s">
        <v>11</v>
      </c>
      <c r="C25" s="268"/>
      <c r="D25" s="319"/>
      <c r="E25" s="320"/>
      <c r="F25" s="151"/>
      <c r="G25" s="152"/>
      <c r="H25" s="172"/>
      <c r="I25" s="151"/>
      <c r="J25" s="153"/>
    </row>
    <row r="26" spans="1:10" ht="12.75">
      <c r="A26" s="10">
        <v>13</v>
      </c>
      <c r="B26" s="285" t="s">
        <v>12</v>
      </c>
      <c r="C26" s="285"/>
      <c r="D26" s="321"/>
      <c r="E26" s="322"/>
      <c r="F26" s="154"/>
      <c r="G26" s="155"/>
      <c r="H26" s="173"/>
      <c r="I26" s="154"/>
      <c r="J26" s="156"/>
    </row>
    <row r="27" spans="1:10" ht="13.5" thickBot="1">
      <c r="A27" s="10">
        <v>14</v>
      </c>
      <c r="B27" s="269" t="s">
        <v>13</v>
      </c>
      <c r="C27" s="269"/>
      <c r="D27" s="317"/>
      <c r="E27" s="318"/>
      <c r="F27" s="157"/>
      <c r="G27" s="158"/>
      <c r="H27" s="174"/>
      <c r="I27" s="157"/>
      <c r="J27" s="159"/>
    </row>
    <row r="28" spans="1:10" ht="13.5" thickBot="1">
      <c r="A28" s="11">
        <v>15</v>
      </c>
      <c r="B28" s="266" t="s">
        <v>14</v>
      </c>
      <c r="C28" s="267"/>
      <c r="D28" s="292">
        <f>SUM(D29:E32)</f>
        <v>0</v>
      </c>
      <c r="E28" s="293"/>
      <c r="F28" s="26">
        <f>SUM(F29:F32)</f>
        <v>0</v>
      </c>
      <c r="G28" s="22" t="s">
        <v>21</v>
      </c>
      <c r="H28" s="22" t="s">
        <v>21</v>
      </c>
      <c r="I28" s="26">
        <f>SUM(I29:I32)</f>
        <v>0</v>
      </c>
      <c r="J28" s="27">
        <f>SUM(J29:J32)</f>
        <v>0</v>
      </c>
    </row>
    <row r="29" spans="1:10" ht="12.75">
      <c r="A29" s="10">
        <v>16</v>
      </c>
      <c r="B29" s="268" t="s">
        <v>13</v>
      </c>
      <c r="C29" s="268"/>
      <c r="D29" s="315"/>
      <c r="E29" s="316"/>
      <c r="F29" s="160"/>
      <c r="G29" s="161"/>
      <c r="H29" s="175"/>
      <c r="I29" s="160"/>
      <c r="J29" s="162"/>
    </row>
    <row r="30" spans="1:10" ht="12.75">
      <c r="A30" s="10">
        <v>17</v>
      </c>
      <c r="B30" s="285" t="s">
        <v>15</v>
      </c>
      <c r="C30" s="285"/>
      <c r="D30" s="290"/>
      <c r="E30" s="291"/>
      <c r="F30" s="163"/>
      <c r="G30" s="164"/>
      <c r="H30" s="176"/>
      <c r="I30" s="163"/>
      <c r="J30" s="165"/>
    </row>
    <row r="31" spans="1:10" ht="12.75" customHeight="1">
      <c r="A31" s="10">
        <v>18</v>
      </c>
      <c r="B31" s="285" t="s">
        <v>16</v>
      </c>
      <c r="C31" s="285"/>
      <c r="D31" s="290"/>
      <c r="E31" s="291"/>
      <c r="F31" s="163"/>
      <c r="G31" s="164"/>
      <c r="H31" s="176"/>
      <c r="I31" s="163"/>
      <c r="J31" s="165"/>
    </row>
    <row r="32" spans="1:10" ht="13.5" thickBot="1">
      <c r="A32" s="10">
        <v>19</v>
      </c>
      <c r="B32" s="269" t="s">
        <v>23</v>
      </c>
      <c r="C32" s="269"/>
      <c r="D32" s="325"/>
      <c r="E32" s="326"/>
      <c r="F32" s="166"/>
      <c r="G32" s="167"/>
      <c r="H32" s="177"/>
      <c r="I32" s="166"/>
      <c r="J32" s="168"/>
    </row>
    <row r="33" spans="1:10" ht="17.25" customHeight="1">
      <c r="A33" s="327">
        <v>20</v>
      </c>
      <c r="B33" s="329" t="s">
        <v>24</v>
      </c>
      <c r="C33" s="330"/>
      <c r="D33" s="286">
        <f>D24+D28</f>
        <v>0</v>
      </c>
      <c r="E33" s="287"/>
      <c r="F33" s="273">
        <f>F24+F28</f>
        <v>0</v>
      </c>
      <c r="G33" s="275" t="s">
        <v>21</v>
      </c>
      <c r="H33" s="275" t="s">
        <v>21</v>
      </c>
      <c r="I33" s="273">
        <f>I24+I28</f>
        <v>0</v>
      </c>
      <c r="J33" s="271">
        <f>J24+J28</f>
        <v>0</v>
      </c>
    </row>
    <row r="34" spans="1:10" ht="10.5" customHeight="1" thickBot="1">
      <c r="A34" s="328"/>
      <c r="B34" s="331"/>
      <c r="C34" s="332"/>
      <c r="D34" s="288"/>
      <c r="E34" s="289"/>
      <c r="F34" s="274"/>
      <c r="G34" s="276"/>
      <c r="H34" s="276"/>
      <c r="I34" s="274"/>
      <c r="J34" s="272"/>
    </row>
    <row r="35" spans="1:10" ht="16.5" customHeight="1" thickBot="1">
      <c r="A35" s="15">
        <v>21</v>
      </c>
      <c r="B35" s="279" t="s">
        <v>92</v>
      </c>
      <c r="C35" s="280"/>
      <c r="D35" s="280"/>
      <c r="E35" s="280"/>
      <c r="F35" s="280"/>
      <c r="G35" s="280"/>
      <c r="H35" s="281"/>
      <c r="I35" s="178">
        <f>+I17</f>
        <v>45516</v>
      </c>
      <c r="J35" s="179"/>
    </row>
    <row r="36" spans="1:10" ht="13.5" thickBot="1">
      <c r="A36" s="15">
        <v>22</v>
      </c>
      <c r="B36" s="279" t="s">
        <v>93</v>
      </c>
      <c r="C36" s="280"/>
      <c r="D36" s="280"/>
      <c r="E36" s="280"/>
      <c r="F36" s="280"/>
      <c r="G36" s="280"/>
      <c r="H36" s="281"/>
      <c r="I36" s="178"/>
      <c r="J36" s="179"/>
    </row>
    <row r="37" spans="1:10" ht="13.5" thickBot="1">
      <c r="A37" s="15">
        <v>23</v>
      </c>
      <c r="B37" s="279" t="s">
        <v>94</v>
      </c>
      <c r="C37" s="280"/>
      <c r="D37" s="280"/>
      <c r="E37" s="280"/>
      <c r="F37" s="280"/>
      <c r="G37" s="280"/>
      <c r="H37" s="281"/>
      <c r="I37" s="178">
        <f>+I35-I36</f>
        <v>45516</v>
      </c>
      <c r="J37" s="179"/>
    </row>
    <row r="38" spans="1:3" ht="12.75">
      <c r="A38" s="20"/>
      <c r="B38" s="21"/>
      <c r="C38" s="21"/>
    </row>
    <row r="39" spans="2:12" ht="12.75">
      <c r="B39" s="282" t="s">
        <v>87</v>
      </c>
      <c r="C39" s="282"/>
      <c r="D39" s="284" t="s">
        <v>88</v>
      </c>
      <c r="E39" s="284"/>
      <c r="F39" s="284"/>
      <c r="G39" s="189" t="str">
        <f>+ÚVOD!A51</f>
        <v>Dne:     8.9. 2017</v>
      </c>
      <c r="H39" s="186"/>
      <c r="I39" s="185" t="s">
        <v>1</v>
      </c>
      <c r="J39" s="278"/>
      <c r="K39" s="278"/>
      <c r="L39" s="278"/>
    </row>
    <row r="40" spans="2:12" ht="12.75">
      <c r="B40" s="282" t="str">
        <f>+ÚVOD!E48</f>
        <v>ředitel:  Bc. Lucie Opalecká</v>
      </c>
      <c r="C40" s="282"/>
      <c r="D40" s="283"/>
      <c r="E40" s="283"/>
      <c r="F40" s="283"/>
      <c r="G40" s="189" t="str">
        <f>+ÚVOD!A51</f>
        <v>Dne:     8.9. 2017</v>
      </c>
      <c r="H40" s="186"/>
      <c r="I40" s="185" t="s">
        <v>1</v>
      </c>
      <c r="J40" s="278"/>
      <c r="K40" s="278"/>
      <c r="L40" s="278"/>
    </row>
  </sheetData>
  <sheetProtection/>
  <mergeCells count="75">
    <mergeCell ref="D8:E8"/>
    <mergeCell ref="B26:C26"/>
    <mergeCell ref="C3:H3"/>
    <mergeCell ref="B17:C17"/>
    <mergeCell ref="D17:E17"/>
    <mergeCell ref="A20:J20"/>
    <mergeCell ref="D12:E12"/>
    <mergeCell ref="D13:E13"/>
    <mergeCell ref="D14:E14"/>
    <mergeCell ref="B15:C15"/>
    <mergeCell ref="B14:C14"/>
    <mergeCell ref="D31:E31"/>
    <mergeCell ref="D32:E32"/>
    <mergeCell ref="A33:A34"/>
    <mergeCell ref="B33:C34"/>
    <mergeCell ref="B25:C25"/>
    <mergeCell ref="B29:C29"/>
    <mergeCell ref="B31:C31"/>
    <mergeCell ref="B32:C32"/>
    <mergeCell ref="B28:C28"/>
    <mergeCell ref="B27:C27"/>
    <mergeCell ref="D27:E27"/>
    <mergeCell ref="F21:F23"/>
    <mergeCell ref="D25:E25"/>
    <mergeCell ref="D26:E26"/>
    <mergeCell ref="D24:E24"/>
    <mergeCell ref="G6:G7"/>
    <mergeCell ref="H6:H7"/>
    <mergeCell ref="A4:J4"/>
    <mergeCell ref="I6:I7"/>
    <mergeCell ref="F5:F7"/>
    <mergeCell ref="D29:E29"/>
    <mergeCell ref="J21:J23"/>
    <mergeCell ref="G22:G23"/>
    <mergeCell ref="H22:H23"/>
    <mergeCell ref="I22:I23"/>
    <mergeCell ref="D9:E9"/>
    <mergeCell ref="D10:E10"/>
    <mergeCell ref="B9:C9"/>
    <mergeCell ref="B24:C24"/>
    <mergeCell ref="A21:C23"/>
    <mergeCell ref="A1:M1"/>
    <mergeCell ref="J5:J7"/>
    <mergeCell ref="A5:C7"/>
    <mergeCell ref="D5:E7"/>
    <mergeCell ref="G5:I5"/>
    <mergeCell ref="B8:C8"/>
    <mergeCell ref="B10:C10"/>
    <mergeCell ref="D33:E34"/>
    <mergeCell ref="B30:C30"/>
    <mergeCell ref="D30:E30"/>
    <mergeCell ref="D28:E28"/>
    <mergeCell ref="D21:E23"/>
    <mergeCell ref="B11:C11"/>
    <mergeCell ref="D11:E11"/>
    <mergeCell ref="D16:E16"/>
    <mergeCell ref="J40:L40"/>
    <mergeCell ref="J39:L39"/>
    <mergeCell ref="B35:H35"/>
    <mergeCell ref="B37:H37"/>
    <mergeCell ref="B40:C40"/>
    <mergeCell ref="D40:F40"/>
    <mergeCell ref="B39:C39"/>
    <mergeCell ref="B36:H36"/>
    <mergeCell ref="D39:F39"/>
    <mergeCell ref="B12:C12"/>
    <mergeCell ref="B13:C13"/>
    <mergeCell ref="B16:C16"/>
    <mergeCell ref="D15:E15"/>
    <mergeCell ref="J33:J34"/>
    <mergeCell ref="I33:I34"/>
    <mergeCell ref="F33:F34"/>
    <mergeCell ref="G33:G34"/>
    <mergeCell ref="H33:H34"/>
    <mergeCell ref="G21:I21"/>
  </mergeCells>
  <printOptions/>
  <pageMargins left="0.7874015748031497" right="0.7874015748031497" top="0.3" bottom="0.5905511811023623" header="0.25" footer="0.5118110236220472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Anna Matoušková</dc:creator>
  <cp:keywords/>
  <dc:description/>
  <cp:lastModifiedBy>Reditelka</cp:lastModifiedBy>
  <cp:lastPrinted>2017-10-23T09:50:07Z</cp:lastPrinted>
  <dcterms:created xsi:type="dcterms:W3CDTF">2003-02-27T11:28:02Z</dcterms:created>
  <dcterms:modified xsi:type="dcterms:W3CDTF">2017-10-23T09:50:23Z</dcterms:modified>
  <cp:category/>
  <cp:version/>
  <cp:contentType/>
  <cp:contentStatus/>
</cp:coreProperties>
</file>